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对账!$A$1:$I$16</definedName>
  </definedNames>
  <calcPr calcId="144525" concurrentCalc="0"/>
</workbook>
</file>

<file path=xl/sharedStrings.xml><?xml version="1.0" encoding="utf-8"?>
<sst xmlns="http://schemas.openxmlformats.org/spreadsheetml/2006/main" count="458" uniqueCount="146">
  <si>
    <t>同程旅行对账单
(账期：20220502-20220508)</t>
  </si>
  <si>
    <t>应付房费总金额</t>
  </si>
  <si>
    <t>应付罚金总金额</t>
  </si>
  <si>
    <t>调整项</t>
  </si>
  <si>
    <t>币种</t>
  </si>
  <si>
    <t>应付合计</t>
  </si>
  <si>
    <t>3078.51</t>
  </si>
  <si>
    <t>0.00</t>
  </si>
  <si>
    <t>CNY</t>
  </si>
  <si>
    <t>贵阳溪山里酒店</t>
  </si>
  <si>
    <t/>
  </si>
  <si>
    <t>小计:1300.00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</si>
  <si>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</si>
  <si>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</si>
  <si>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</si>
  <si>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</si>
  <si>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</si>
  <si>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</si>
  <si>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</si>
  <si>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</si>
  <si>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</si>
  <si>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</si>
  <si>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</si>
  <si>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1416634559</t>
  </si>
  <si>
    <t>179053</t>
  </si>
  <si>
    <t>林思璇</t>
  </si>
  <si>
    <t>高级精致房</t>
  </si>
  <si>
    <t>2022/05/04</t>
  </si>
  <si>
    <t>2022/05/05</t>
  </si>
  <si>
    <t>1.00</t>
  </si>
  <si>
    <t>325.00</t>
  </si>
  <si>
    <t>1420234686</t>
  </si>
  <si>
    <t>张毅</t>
  </si>
  <si>
    <t>2022/05/06</t>
  </si>
  <si>
    <t>2022/05/07</t>
  </si>
  <si>
    <t>1420514450</t>
  </si>
  <si>
    <t>曾德军</t>
  </si>
  <si>
    <t>廖光辉</t>
  </si>
  <si>
    <t>英德石头酒店</t>
  </si>
  <si>
    <t>小计:241.00</t>
  </si>
  <si>
    <t>1421582687</t>
  </si>
  <si>
    <t>李小康</t>
  </si>
  <si>
    <t>园景双人房</t>
  </si>
  <si>
    <t>2022/05/08</t>
  </si>
  <si>
    <t>241.00</t>
  </si>
  <si>
    <t>广州知祥酒店公寓</t>
  </si>
  <si>
    <t>小计:550.00</t>
  </si>
  <si>
    <t>1419144544</t>
  </si>
  <si>
    <t>A1319</t>
  </si>
  <si>
    <t>张鲲</t>
  </si>
  <si>
    <t>标准大床房</t>
  </si>
  <si>
    <t>135.00</t>
  </si>
  <si>
    <t>1419225931</t>
  </si>
  <si>
    <t>A1320</t>
  </si>
  <si>
    <t>胡定森</t>
  </si>
  <si>
    <t>1421197730</t>
  </si>
  <si>
    <t>A1419</t>
  </si>
  <si>
    <t>何成义</t>
  </si>
  <si>
    <t>标准双床房</t>
  </si>
  <si>
    <t>140.00</t>
  </si>
  <si>
    <t>1421596556</t>
  </si>
  <si>
    <t>阮禹飞</t>
  </si>
  <si>
    <t>舟山新海景大酒店</t>
  </si>
  <si>
    <t>小计:120.00</t>
  </si>
  <si>
    <t>1421034758</t>
  </si>
  <si>
    <t>刘亚运</t>
  </si>
  <si>
    <t>商务双床房</t>
  </si>
  <si>
    <t>120.00</t>
  </si>
  <si>
    <t>宜尚酒店(佛山西樵山景区樵岭广场店)</t>
  </si>
  <si>
    <t>小计:210.00</t>
  </si>
  <si>
    <t>1420007259</t>
  </si>
  <si>
    <t>邱培庆</t>
  </si>
  <si>
    <t>宜品双床房</t>
  </si>
  <si>
    <t>210.00</t>
  </si>
  <si>
    <t>ES成享国际公寓(佛山金融高新区地铁站)</t>
  </si>
  <si>
    <t>小计:657.51</t>
  </si>
  <si>
    <t>1418947338</t>
  </si>
  <si>
    <t>冯广源</t>
  </si>
  <si>
    <t>豪华双床房</t>
  </si>
  <si>
    <t>134.41</t>
  </si>
  <si>
    <t>1419283195</t>
  </si>
  <si>
    <t>陈进荣</t>
  </si>
  <si>
    <t>127.69</t>
  </si>
  <si>
    <t>1419322396</t>
  </si>
  <si>
    <t>刘健新</t>
  </si>
  <si>
    <t>豪华大床房</t>
  </si>
  <si>
    <t>133.00</t>
  </si>
  <si>
    <t>1420478026</t>
  </si>
  <si>
    <t>吴岸典</t>
  </si>
  <si>
    <t>136.00</t>
  </si>
  <si>
    <t>1421258117</t>
  </si>
  <si>
    <t>王冠洲</t>
  </si>
  <si>
    <t>126.41</t>
  </si>
  <si>
    <t>，</t>
  </si>
  <si>
    <t>202205031353480020</t>
  </si>
  <si>
    <t>202205061708200022</t>
  </si>
  <si>
    <t>202205070001070022</t>
  </si>
  <si>
    <t>202205051806140020</t>
  </si>
  <si>
    <t>202205051948450020</t>
  </si>
  <si>
    <t>202205071302010021</t>
  </si>
  <si>
    <t>202205072127080022</t>
  </si>
  <si>
    <t>202205051400040022</t>
  </si>
  <si>
    <t>202205052100440020</t>
  </si>
  <si>
    <t>202205052149240020</t>
  </si>
  <si>
    <t>202205062156460022</t>
  </si>
  <si>
    <t>202205071413480021</t>
  </si>
  <si>
    <t>A220510113104481</t>
  </si>
  <si>
    <t>房集：i220510113023 2507.51元</t>
  </si>
  <si>
    <t>总计：3078.51元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</si>
  <si>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</si>
  <si>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</si>
  <si>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</si>
  <si>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</si>
  <si>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</si>
  <si>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</si>
  <si>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</si>
  <si>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</si>
  <si>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</si>
  <si>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</si>
  <si>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</si>
  <si>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</si>
  <si>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</si>
  <si>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</si>
  <si>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</si>
  <si>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</si>
  <si>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</si>
  <si>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</si>
  <si>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</si>
  <si>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2022-05-07</t>
  </si>
  <si>
    <t>2541853</t>
  </si>
  <si>
    <t>英德英石园石头酒店</t>
  </si>
  <si>
    <t>2022-05-08</t>
  </si>
  <si>
    <t>退房日周结</t>
  </si>
  <si>
    <t>RMB</t>
  </si>
  <si>
    <t>0</t>
  </si>
  <si>
    <t>同程艺龙国内酒店EBK</t>
  </si>
  <si>
    <t>3703</t>
  </si>
  <si>
    <t>2022-05-07 21:07:26</t>
  </si>
  <si>
    <t>否</t>
  </si>
  <si>
    <t>广州汇登信息科技有限公司</t>
  </si>
  <si>
    <t>直采</t>
  </si>
  <si>
    <t>2540880</t>
  </si>
  <si>
    <t>2022-05-07 10:18:53</t>
  </si>
  <si>
    <t>2022-05-06</t>
  </si>
  <si>
    <t>2539620</t>
  </si>
  <si>
    <t>2022-05-06 12:14:31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</si>
</sst>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7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t="s">
        <v>8</v>
      </c>
      <c r="K12" t="s">
        <v>10</v>
      </c>
      <c r="L12" t="s">
        <v>30</v>
      </c>
    </row>
    <row r="13" spans="2:12">
      <c r="B13" t="s">
        <v>22</v>
      </c>
      <c r="C13" t="s">
        <v>31</v>
      </c>
      <c r="D13" t="s">
        <v>10</v>
      </c>
      <c r="E13" t="s">
        <v>32</v>
      </c>
      <c r="F13" t="s">
        <v>26</v>
      </c>
      <c r="G13" t="s">
        <v>33</v>
      </c>
      <c r="H13" t="s">
        <v>34</v>
      </c>
      <c r="I13" t="s">
        <v>29</v>
      </c>
      <c r="J13" t="s">
        <v>8</v>
      </c>
      <c r="K13" t="s">
        <v>10</v>
      </c>
      <c r="L13" t="s">
        <v>30</v>
      </c>
    </row>
    <row r="14" spans="2:12">
      <c r="B14" t="s">
        <v>22</v>
      </c>
      <c r="C14" t="s">
        <v>35</v>
      </c>
      <c r="D14" t="s">
        <v>10</v>
      </c>
      <c r="E14" t="s">
        <v>36</v>
      </c>
      <c r="F14" t="s">
        <v>26</v>
      </c>
      <c r="G14" t="s">
        <v>33</v>
      </c>
      <c r="H14" t="s">
        <v>34</v>
      </c>
      <c r="I14" t="s">
        <v>29</v>
      </c>
      <c r="J14" t="s">
        <v>8</v>
      </c>
      <c r="K14" t="s">
        <v>10</v>
      </c>
      <c r="L14" t="s">
        <v>30</v>
      </c>
    </row>
    <row r="15" spans="2:12">
      <c r="B15" t="s">
        <v>22</v>
      </c>
      <c r="C15" t="s">
        <v>35</v>
      </c>
      <c r="D15" t="s">
        <v>10</v>
      </c>
      <c r="E15" t="s">
        <v>37</v>
      </c>
      <c r="F15" t="s">
        <v>26</v>
      </c>
      <c r="G15" t="s">
        <v>33</v>
      </c>
      <c r="H15" t="s">
        <v>34</v>
      </c>
      <c r="I15" t="s">
        <v>29</v>
      </c>
      <c r="J15" t="s">
        <v>8</v>
      </c>
      <c r="K15" t="s">
        <v>10</v>
      </c>
      <c r="L15" t="s">
        <v>30</v>
      </c>
    </row>
    <row r="16" spans="2:12">
      <c r="B16" s="3" t="s">
        <v>38</v>
      </c>
      <c r="C16" s="3" t="s">
        <v>10</v>
      </c>
      <c r="D16" s="3" t="s">
        <v>10</v>
      </c>
      <c r="E16" s="3" t="s">
        <v>10</v>
      </c>
      <c r="F16" s="3" t="s">
        <v>39</v>
      </c>
      <c r="G16" s="3" t="s">
        <v>10</v>
      </c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</row>
    <row r="17" spans="2:12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4</v>
      </c>
      <c r="K17" s="3" t="s">
        <v>20</v>
      </c>
      <c r="L17" s="3" t="s">
        <v>21</v>
      </c>
    </row>
    <row r="18" spans="2:12">
      <c r="B18" t="s">
        <v>22</v>
      </c>
      <c r="C18" t="s">
        <v>40</v>
      </c>
      <c r="D18" t="s">
        <v>10</v>
      </c>
      <c r="E18" t="s">
        <v>41</v>
      </c>
      <c r="F18" t="s">
        <v>42</v>
      </c>
      <c r="G18" t="s">
        <v>34</v>
      </c>
      <c r="H18" t="s">
        <v>43</v>
      </c>
      <c r="I18" t="s">
        <v>29</v>
      </c>
      <c r="J18" t="s">
        <v>8</v>
      </c>
      <c r="K18" t="s">
        <v>10</v>
      </c>
      <c r="L18" t="s">
        <v>44</v>
      </c>
    </row>
    <row r="19" spans="2:12">
      <c r="B19" s="3" t="s">
        <v>45</v>
      </c>
      <c r="C19" s="3" t="s">
        <v>10</v>
      </c>
      <c r="D19" s="3" t="s">
        <v>10</v>
      </c>
      <c r="E19" s="3" t="s">
        <v>10</v>
      </c>
      <c r="F19" s="3" t="s">
        <v>46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2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4</v>
      </c>
      <c r="K20" s="3" t="s">
        <v>20</v>
      </c>
      <c r="L20" s="3" t="s">
        <v>21</v>
      </c>
    </row>
    <row r="21" spans="2:12">
      <c r="B21" t="s">
        <v>22</v>
      </c>
      <c r="C21" t="s">
        <v>47</v>
      </c>
      <c r="D21" t="s">
        <v>48</v>
      </c>
      <c r="E21" t="s">
        <v>49</v>
      </c>
      <c r="F21" t="s">
        <v>50</v>
      </c>
      <c r="G21" t="s">
        <v>28</v>
      </c>
      <c r="H21" t="s">
        <v>33</v>
      </c>
      <c r="I21" t="s">
        <v>29</v>
      </c>
      <c r="J21" t="s">
        <v>8</v>
      </c>
      <c r="K21" t="s">
        <v>10</v>
      </c>
      <c r="L21" t="s">
        <v>51</v>
      </c>
    </row>
    <row r="22" spans="2:12">
      <c r="B22" t="s">
        <v>22</v>
      </c>
      <c r="C22" t="s">
        <v>52</v>
      </c>
      <c r="D22" t="s">
        <v>53</v>
      </c>
      <c r="E22" t="s">
        <v>54</v>
      </c>
      <c r="F22" t="s">
        <v>50</v>
      </c>
      <c r="G22" t="s">
        <v>28</v>
      </c>
      <c r="H22" t="s">
        <v>33</v>
      </c>
      <c r="I22" t="s">
        <v>29</v>
      </c>
      <c r="J22" t="s">
        <v>8</v>
      </c>
      <c r="K22" t="s">
        <v>10</v>
      </c>
      <c r="L22" t="s">
        <v>51</v>
      </c>
    </row>
    <row r="23" spans="2:12">
      <c r="B23" t="s">
        <v>22</v>
      </c>
      <c r="C23" t="s">
        <v>55</v>
      </c>
      <c r="D23" t="s">
        <v>56</v>
      </c>
      <c r="E23" t="s">
        <v>57</v>
      </c>
      <c r="F23" t="s">
        <v>58</v>
      </c>
      <c r="G23" t="s">
        <v>34</v>
      </c>
      <c r="H23" t="s">
        <v>43</v>
      </c>
      <c r="I23" t="s">
        <v>29</v>
      </c>
      <c r="J23" t="s">
        <v>8</v>
      </c>
      <c r="K23" t="s">
        <v>10</v>
      </c>
      <c r="L23" t="s">
        <v>59</v>
      </c>
    </row>
    <row r="24" spans="2:12">
      <c r="B24" t="s">
        <v>22</v>
      </c>
      <c r="C24" t="s">
        <v>60</v>
      </c>
      <c r="D24" t="s">
        <v>10</v>
      </c>
      <c r="E24" t="s">
        <v>61</v>
      </c>
      <c r="F24" t="s">
        <v>50</v>
      </c>
      <c r="G24" t="s">
        <v>34</v>
      </c>
      <c r="H24" t="s">
        <v>43</v>
      </c>
      <c r="I24" t="s">
        <v>29</v>
      </c>
      <c r="J24" t="s">
        <v>8</v>
      </c>
      <c r="K24" t="s">
        <v>10</v>
      </c>
      <c r="L24" t="s">
        <v>59</v>
      </c>
    </row>
    <row r="25" spans="2:12">
      <c r="B25" s="3" t="s">
        <v>62</v>
      </c>
      <c r="C25" s="3" t="s">
        <v>10</v>
      </c>
      <c r="D25" s="3" t="s">
        <v>10</v>
      </c>
      <c r="E25" s="3" t="s">
        <v>10</v>
      </c>
      <c r="F25" s="3" t="s">
        <v>63</v>
      </c>
      <c r="G25" s="3" t="s">
        <v>10</v>
      </c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</row>
    <row r="26" spans="2:12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4</v>
      </c>
      <c r="K26" s="3" t="s">
        <v>20</v>
      </c>
      <c r="L26" s="3" t="s">
        <v>21</v>
      </c>
    </row>
    <row r="27" spans="2:12">
      <c r="B27" t="s">
        <v>22</v>
      </c>
      <c r="C27" t="s">
        <v>64</v>
      </c>
      <c r="D27" t="s">
        <v>10</v>
      </c>
      <c r="E27" t="s">
        <v>65</v>
      </c>
      <c r="F27" t="s">
        <v>66</v>
      </c>
      <c r="G27" t="s">
        <v>34</v>
      </c>
      <c r="H27" t="s">
        <v>43</v>
      </c>
      <c r="I27" t="s">
        <v>29</v>
      </c>
      <c r="J27" t="s">
        <v>8</v>
      </c>
      <c r="K27" t="s">
        <v>10</v>
      </c>
      <c r="L27" t="s">
        <v>67</v>
      </c>
    </row>
    <row r="28" spans="2:12">
      <c r="B28" s="3" t="s">
        <v>68</v>
      </c>
      <c r="C28" s="3" t="s">
        <v>10</v>
      </c>
      <c r="D28" s="3" t="s">
        <v>10</v>
      </c>
      <c r="E28" s="3" t="s">
        <v>10</v>
      </c>
      <c r="F28" s="3" t="s">
        <v>69</v>
      </c>
      <c r="G28" s="3" t="s">
        <v>10</v>
      </c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</row>
    <row r="29" spans="2:12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4</v>
      </c>
      <c r="K29" s="3" t="s">
        <v>20</v>
      </c>
      <c r="L29" s="3" t="s">
        <v>21</v>
      </c>
    </row>
    <row r="30" spans="2:12">
      <c r="B30" t="s">
        <v>22</v>
      </c>
      <c r="C30" t="s">
        <v>70</v>
      </c>
      <c r="D30" t="s">
        <v>10</v>
      </c>
      <c r="E30" t="s">
        <v>71</v>
      </c>
      <c r="F30" t="s">
        <v>72</v>
      </c>
      <c r="G30" t="s">
        <v>34</v>
      </c>
      <c r="H30" t="s">
        <v>43</v>
      </c>
      <c r="I30" t="s">
        <v>29</v>
      </c>
      <c r="J30" t="s">
        <v>8</v>
      </c>
      <c r="K30" t="s">
        <v>10</v>
      </c>
      <c r="L30" t="s">
        <v>73</v>
      </c>
    </row>
    <row r="31" spans="2:12">
      <c r="B31" s="3" t="s">
        <v>74</v>
      </c>
      <c r="C31" s="3" t="s">
        <v>10</v>
      </c>
      <c r="D31" s="3" t="s">
        <v>10</v>
      </c>
      <c r="E31" s="3" t="s">
        <v>10</v>
      </c>
      <c r="F31" s="3" t="s">
        <v>75</v>
      </c>
      <c r="G31" s="3" t="s">
        <v>10</v>
      </c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</row>
    <row r="32" spans="2:12"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4</v>
      </c>
      <c r="K32" s="3" t="s">
        <v>20</v>
      </c>
      <c r="L32" s="3" t="s">
        <v>21</v>
      </c>
    </row>
    <row r="33" spans="2:12">
      <c r="B33" t="s">
        <v>22</v>
      </c>
      <c r="C33" t="s">
        <v>76</v>
      </c>
      <c r="D33" t="s">
        <v>10</v>
      </c>
      <c r="E33" t="s">
        <v>77</v>
      </c>
      <c r="F33" t="s">
        <v>78</v>
      </c>
      <c r="G33" t="s">
        <v>28</v>
      </c>
      <c r="H33" t="s">
        <v>33</v>
      </c>
      <c r="I33" t="s">
        <v>29</v>
      </c>
      <c r="J33" t="s">
        <v>8</v>
      </c>
      <c r="K33" t="s">
        <v>10</v>
      </c>
      <c r="L33" t="s">
        <v>79</v>
      </c>
    </row>
    <row r="34" spans="2:12">
      <c r="B34" t="s">
        <v>22</v>
      </c>
      <c r="C34" t="s">
        <v>80</v>
      </c>
      <c r="D34" t="s">
        <v>10</v>
      </c>
      <c r="E34" t="s">
        <v>81</v>
      </c>
      <c r="F34" t="s">
        <v>78</v>
      </c>
      <c r="G34" t="s">
        <v>28</v>
      </c>
      <c r="H34" t="s">
        <v>33</v>
      </c>
      <c r="I34" t="s">
        <v>29</v>
      </c>
      <c r="J34" t="s">
        <v>8</v>
      </c>
      <c r="K34" t="s">
        <v>10</v>
      </c>
      <c r="L34" t="s">
        <v>82</v>
      </c>
    </row>
    <row r="35" spans="2:12">
      <c r="B35" t="s">
        <v>22</v>
      </c>
      <c r="C35" t="s">
        <v>83</v>
      </c>
      <c r="D35" t="s">
        <v>10</v>
      </c>
      <c r="E35" t="s">
        <v>84</v>
      </c>
      <c r="F35" t="s">
        <v>85</v>
      </c>
      <c r="G35" t="s">
        <v>28</v>
      </c>
      <c r="H35" t="s">
        <v>33</v>
      </c>
      <c r="I35" t="s">
        <v>29</v>
      </c>
      <c r="J35" t="s">
        <v>8</v>
      </c>
      <c r="K35" t="s">
        <v>10</v>
      </c>
      <c r="L35" t="s">
        <v>86</v>
      </c>
    </row>
    <row r="36" spans="2:12">
      <c r="B36" t="s">
        <v>22</v>
      </c>
      <c r="C36" t="s">
        <v>87</v>
      </c>
      <c r="D36" t="s">
        <v>10</v>
      </c>
      <c r="E36" t="s">
        <v>88</v>
      </c>
      <c r="F36" t="s">
        <v>85</v>
      </c>
      <c r="G36" t="s">
        <v>34</v>
      </c>
      <c r="H36" t="s">
        <v>43</v>
      </c>
      <c r="I36" t="s">
        <v>29</v>
      </c>
      <c r="J36" t="s">
        <v>8</v>
      </c>
      <c r="K36" t="s">
        <v>10</v>
      </c>
      <c r="L36" t="s">
        <v>89</v>
      </c>
    </row>
    <row r="37" spans="2:12">
      <c r="B37" t="s">
        <v>22</v>
      </c>
      <c r="C37" t="s">
        <v>90</v>
      </c>
      <c r="D37" t="s">
        <v>10</v>
      </c>
      <c r="E37" t="s">
        <v>91</v>
      </c>
      <c r="F37" t="s">
        <v>78</v>
      </c>
      <c r="G37" t="s">
        <v>34</v>
      </c>
      <c r="H37" t="s">
        <v>43</v>
      </c>
      <c r="I37" t="s">
        <v>29</v>
      </c>
      <c r="J37" t="s">
        <v>8</v>
      </c>
      <c r="K37" t="s">
        <v>10</v>
      </c>
      <c r="L37" t="s">
        <v>92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3" sqref="A23:D25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93</v>
      </c>
    </row>
    <row r="2" hidden="1" spans="1:10">
      <c r="A2">
        <v>1416634559</v>
      </c>
      <c r="B2" t="s">
        <v>27</v>
      </c>
      <c r="C2" t="s">
        <v>28</v>
      </c>
      <c r="D2" s="4">
        <v>325</v>
      </c>
      <c r="E2">
        <v>325</v>
      </c>
      <c r="F2" s="7" t="s">
        <v>94</v>
      </c>
      <c r="G2">
        <f>D2-E2</f>
        <v>0</v>
      </c>
      <c r="H2" t="str">
        <f>$H$1&amp;F2</f>
        <v>，202205031353480020</v>
      </c>
      <c r="I2" t="e">
        <f>VLOOKUP(A2,HOP!A:U,21,0)</f>
        <v>#N/A</v>
      </c>
      <c r="J2">
        <v>5.3</v>
      </c>
    </row>
    <row r="3" hidden="1" spans="1:10">
      <c r="A3">
        <v>1420234686</v>
      </c>
      <c r="B3" t="s">
        <v>33</v>
      </c>
      <c r="C3" t="s">
        <v>34</v>
      </c>
      <c r="D3" s="4">
        <v>325</v>
      </c>
      <c r="E3">
        <v>325</v>
      </c>
      <c r="F3" s="7" t="s">
        <v>95</v>
      </c>
      <c r="G3">
        <f t="shared" ref="G3:G16" si="0">D3-E3</f>
        <v>0</v>
      </c>
      <c r="H3" t="str">
        <f t="shared" ref="H3:H16" si="1">$H$1&amp;F3</f>
        <v>，202205061708200022</v>
      </c>
      <c r="I3" t="e">
        <f>VLOOKUP(A3,HOP!A:U,21,0)</f>
        <v>#N/A</v>
      </c>
      <c r="J3">
        <v>5.6</v>
      </c>
    </row>
    <row r="4" hidden="1" spans="1:10">
      <c r="A4">
        <v>1420514450</v>
      </c>
      <c r="B4" t="s">
        <v>33</v>
      </c>
      <c r="C4" t="s">
        <v>34</v>
      </c>
      <c r="D4" s="4">
        <v>650</v>
      </c>
      <c r="E4">
        <v>650</v>
      </c>
      <c r="F4" s="7" t="s">
        <v>96</v>
      </c>
      <c r="G4">
        <f t="shared" si="0"/>
        <v>0</v>
      </c>
      <c r="H4" t="str">
        <f t="shared" si="1"/>
        <v>，202205070001070022</v>
      </c>
      <c r="I4" t="e">
        <f>VLOOKUP(A4,HOP!A:U,21,0)</f>
        <v>#N/A</v>
      </c>
      <c r="J4">
        <v>5.7</v>
      </c>
    </row>
    <row r="5" spans="1:9">
      <c r="A5" t="s">
        <v>40</v>
      </c>
      <c r="B5" t="s">
        <v>34</v>
      </c>
      <c r="C5" t="s">
        <v>43</v>
      </c>
      <c r="D5" s="4">
        <v>241</v>
      </c>
      <c r="E5" t="str">
        <f>VLOOKUP(A5,HOP!A:L,12,0)</f>
        <v>241.00</v>
      </c>
      <c r="F5" t="str">
        <f>VLOOKUP(A5,HOP!A:C,3,0)</f>
        <v>2541853</v>
      </c>
      <c r="G5">
        <f t="shared" si="0"/>
        <v>0</v>
      </c>
      <c r="H5" t="str">
        <f t="shared" si="1"/>
        <v>，2541853</v>
      </c>
      <c r="I5" t="str">
        <f>VLOOKUP(A5,HOP!A:U,21,0)</f>
        <v>直采</v>
      </c>
    </row>
    <row r="6" hidden="1" spans="1:10">
      <c r="A6">
        <v>1419144544</v>
      </c>
      <c r="B6" t="s">
        <v>28</v>
      </c>
      <c r="C6" t="s">
        <v>33</v>
      </c>
      <c r="D6" s="4">
        <v>135</v>
      </c>
      <c r="E6">
        <v>135</v>
      </c>
      <c r="F6" s="7" t="s">
        <v>97</v>
      </c>
      <c r="G6">
        <f t="shared" si="0"/>
        <v>0</v>
      </c>
      <c r="H6" t="str">
        <f t="shared" si="1"/>
        <v>，202205051806140020</v>
      </c>
      <c r="I6" t="e">
        <f>VLOOKUP(A6,HOP!A:U,21,0)</f>
        <v>#N/A</v>
      </c>
      <c r="J6">
        <v>5.5</v>
      </c>
    </row>
    <row r="7" hidden="1" spans="1:10">
      <c r="A7">
        <v>1419225931</v>
      </c>
      <c r="B7" t="s">
        <v>28</v>
      </c>
      <c r="C7" t="s">
        <v>33</v>
      </c>
      <c r="D7" s="4">
        <v>135</v>
      </c>
      <c r="E7">
        <v>135</v>
      </c>
      <c r="F7" s="7" t="s">
        <v>98</v>
      </c>
      <c r="G7">
        <f t="shared" si="0"/>
        <v>0</v>
      </c>
      <c r="H7" t="str">
        <f t="shared" si="1"/>
        <v>，202205051948450020</v>
      </c>
      <c r="I7" t="e">
        <f>VLOOKUP(A7,HOP!A:U,21,0)</f>
        <v>#N/A</v>
      </c>
      <c r="J7">
        <v>5.5</v>
      </c>
    </row>
    <row r="8" hidden="1" spans="1:10">
      <c r="A8">
        <v>1421197730</v>
      </c>
      <c r="B8" t="s">
        <v>34</v>
      </c>
      <c r="C8" t="s">
        <v>43</v>
      </c>
      <c r="D8" s="4">
        <v>140</v>
      </c>
      <c r="E8">
        <v>140</v>
      </c>
      <c r="F8" s="7" t="s">
        <v>99</v>
      </c>
      <c r="G8">
        <f t="shared" si="0"/>
        <v>0</v>
      </c>
      <c r="H8" t="str">
        <f t="shared" si="1"/>
        <v>，202205071302010021</v>
      </c>
      <c r="I8" t="e">
        <f>VLOOKUP(A8,HOP!A:U,21,0)</f>
        <v>#N/A</v>
      </c>
      <c r="J8">
        <v>5.7</v>
      </c>
    </row>
    <row r="9" hidden="1" spans="1:10">
      <c r="A9">
        <v>1421596556</v>
      </c>
      <c r="B9" t="s">
        <v>34</v>
      </c>
      <c r="C9" t="s">
        <v>43</v>
      </c>
      <c r="D9" s="4">
        <v>140</v>
      </c>
      <c r="E9">
        <v>140</v>
      </c>
      <c r="F9" s="7" t="s">
        <v>100</v>
      </c>
      <c r="G9">
        <f t="shared" si="0"/>
        <v>0</v>
      </c>
      <c r="H9" t="str">
        <f t="shared" si="1"/>
        <v>，202205072127080022</v>
      </c>
      <c r="I9" t="e">
        <f>VLOOKUP(A9,HOP!A:U,21,0)</f>
        <v>#N/A</v>
      </c>
      <c r="J9">
        <v>5.7</v>
      </c>
    </row>
    <row r="10" spans="1:9">
      <c r="A10" t="s">
        <v>64</v>
      </c>
      <c r="B10" t="s">
        <v>34</v>
      </c>
      <c r="C10" t="s">
        <v>43</v>
      </c>
      <c r="D10" s="4">
        <v>120</v>
      </c>
      <c r="E10" t="str">
        <f>VLOOKUP(A10,HOP!A:L,12,0)</f>
        <v>120.00</v>
      </c>
      <c r="F10" t="str">
        <f>VLOOKUP(A10,HOP!A:C,3,0)</f>
        <v>2540880</v>
      </c>
      <c r="G10">
        <f t="shared" si="0"/>
        <v>0</v>
      </c>
      <c r="H10" t="str">
        <f t="shared" si="1"/>
        <v>，2540880</v>
      </c>
      <c r="I10" t="str">
        <f>VLOOKUP(A10,HOP!A:U,21,0)</f>
        <v>直采</v>
      </c>
    </row>
    <row r="11" spans="1:9">
      <c r="A11" t="s">
        <v>70</v>
      </c>
      <c r="B11" t="s">
        <v>34</v>
      </c>
      <c r="C11" t="s">
        <v>43</v>
      </c>
      <c r="D11" s="4">
        <v>210</v>
      </c>
      <c r="E11" t="str">
        <f>VLOOKUP(A11,HOP!A:L,12,0)</f>
        <v>210.00</v>
      </c>
      <c r="F11" t="str">
        <f>VLOOKUP(A11,HOP!A:C,3,0)</f>
        <v>2539620</v>
      </c>
      <c r="G11">
        <f t="shared" si="0"/>
        <v>0</v>
      </c>
      <c r="H11" t="str">
        <f t="shared" si="1"/>
        <v>，2539620</v>
      </c>
      <c r="I11" t="str">
        <f>VLOOKUP(A11,HOP!A:U,21,0)</f>
        <v>直采</v>
      </c>
    </row>
    <row r="12" hidden="1" spans="1:10">
      <c r="A12">
        <v>1418947338</v>
      </c>
      <c r="B12" t="s">
        <v>28</v>
      </c>
      <c r="C12" t="s">
        <v>33</v>
      </c>
      <c r="D12" s="4">
        <v>134.41</v>
      </c>
      <c r="E12">
        <v>134.41</v>
      </c>
      <c r="F12" s="7" t="s">
        <v>101</v>
      </c>
      <c r="G12">
        <f t="shared" si="0"/>
        <v>0</v>
      </c>
      <c r="H12" t="str">
        <f t="shared" si="1"/>
        <v>，202205051400040022</v>
      </c>
      <c r="I12" t="e">
        <f>VLOOKUP(A12,HOP!A:U,21,0)</f>
        <v>#N/A</v>
      </c>
      <c r="J12">
        <v>5.5</v>
      </c>
    </row>
    <row r="13" hidden="1" spans="1:10">
      <c r="A13">
        <v>1419283195</v>
      </c>
      <c r="B13" t="s">
        <v>28</v>
      </c>
      <c r="C13" t="s">
        <v>33</v>
      </c>
      <c r="D13" s="4">
        <v>127.69</v>
      </c>
      <c r="E13">
        <v>127.69</v>
      </c>
      <c r="F13" s="7" t="s">
        <v>102</v>
      </c>
      <c r="G13">
        <f t="shared" si="0"/>
        <v>0</v>
      </c>
      <c r="H13" t="str">
        <f t="shared" si="1"/>
        <v>，202205052100440020</v>
      </c>
      <c r="I13" t="e">
        <f>VLOOKUP(A13,HOP!A:U,21,0)</f>
        <v>#N/A</v>
      </c>
      <c r="J13">
        <v>5.5</v>
      </c>
    </row>
    <row r="14" hidden="1" spans="1:10">
      <c r="A14">
        <v>1419322396</v>
      </c>
      <c r="B14" t="s">
        <v>28</v>
      </c>
      <c r="C14" t="s">
        <v>33</v>
      </c>
      <c r="D14" s="4">
        <v>133</v>
      </c>
      <c r="E14">
        <v>133</v>
      </c>
      <c r="F14" s="7" t="s">
        <v>103</v>
      </c>
      <c r="G14">
        <f t="shared" si="0"/>
        <v>0</v>
      </c>
      <c r="H14" t="str">
        <f t="shared" si="1"/>
        <v>，202205052149240020</v>
      </c>
      <c r="I14" t="e">
        <f>VLOOKUP(A14,HOP!A:U,21,0)</f>
        <v>#N/A</v>
      </c>
      <c r="J14">
        <v>5.5</v>
      </c>
    </row>
    <row r="15" hidden="1" spans="1:10">
      <c r="A15">
        <v>1420478026</v>
      </c>
      <c r="B15" t="s">
        <v>34</v>
      </c>
      <c r="C15" t="s">
        <v>43</v>
      </c>
      <c r="D15" s="4">
        <v>136</v>
      </c>
      <c r="E15">
        <v>136</v>
      </c>
      <c r="F15" s="7" t="s">
        <v>104</v>
      </c>
      <c r="G15">
        <f t="shared" si="0"/>
        <v>0</v>
      </c>
      <c r="H15" t="str">
        <f t="shared" si="1"/>
        <v>，202205062156460022</v>
      </c>
      <c r="I15" t="e">
        <f>VLOOKUP(A15,HOP!A:U,21,0)</f>
        <v>#N/A</v>
      </c>
      <c r="J15">
        <v>5.6</v>
      </c>
    </row>
    <row r="16" hidden="1" spans="1:10">
      <c r="A16">
        <v>1421258117</v>
      </c>
      <c r="B16" t="s">
        <v>34</v>
      </c>
      <c r="C16" t="s">
        <v>43</v>
      </c>
      <c r="D16" s="4">
        <v>126.41</v>
      </c>
      <c r="E16">
        <v>126.41</v>
      </c>
      <c r="F16" s="7" t="s">
        <v>105</v>
      </c>
      <c r="G16">
        <f t="shared" si="0"/>
        <v>0</v>
      </c>
      <c r="H16" t="str">
        <f t="shared" si="1"/>
        <v>，202205071413480021</v>
      </c>
      <c r="I16" t="e">
        <f>VLOOKUP(A16,HOP!A:U,21,0)</f>
        <v>#N/A</v>
      </c>
      <c r="J16">
        <v>5.7</v>
      </c>
    </row>
    <row r="18" spans="4:4">
      <c r="D18">
        <f>SUM(D2:D17)</f>
        <v>3078.51</v>
      </c>
    </row>
    <row r="19" spans="4:4">
      <c r="D19" s="5" t="s">
        <v>6</v>
      </c>
    </row>
    <row r="23" spans="1:4">
      <c r="A23" t="s">
        <v>106</v>
      </c>
      <c r="D23">
        <v>571</v>
      </c>
    </row>
    <row r="24" spans="1:4">
      <c r="A24" t="s">
        <v>107</v>
      </c>
      <c r="D24">
        <v>2507.51</v>
      </c>
    </row>
    <row r="25" spans="1:4">
      <c r="A25" t="s">
        <v>108</v>
      </c>
      <c r="D25">
        <f>SUBTOTAL(9,D23:D24)</f>
        <v>3078.51</v>
      </c>
    </row>
  </sheetData>
  <autoFilter ref="A1:I16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8" defaultRowHeight="12.75" outlineLevelRow="3"/>
  <cols>
    <col min="1" max="16383" width="8" style="1"/>
  </cols>
  <sheetData>
    <row r="1" s="1" customFormat="1" spans="1:21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113</v>
      </c>
      <c r="F1" s="2" t="s">
        <v>17</v>
      </c>
      <c r="G1" s="2" t="s">
        <v>18</v>
      </c>
      <c r="H1" s="2" t="s">
        <v>114</v>
      </c>
      <c r="I1" s="2" t="s">
        <v>115</v>
      </c>
      <c r="J1" s="2" t="s">
        <v>116</v>
      </c>
      <c r="K1" s="2" t="s">
        <v>117</v>
      </c>
      <c r="L1" s="2" t="s">
        <v>118</v>
      </c>
      <c r="M1" s="2" t="s">
        <v>119</v>
      </c>
      <c r="N1" s="2" t="s">
        <v>120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  <c r="T1" s="2" t="s">
        <v>126</v>
      </c>
      <c r="U1" s="2" t="s">
        <v>127</v>
      </c>
    </row>
    <row r="2" s="1" customFormat="1" spans="1:21">
      <c r="A2" s="1" t="s">
        <v>40</v>
      </c>
      <c r="B2" s="1" t="s">
        <v>128</v>
      </c>
      <c r="C2" s="1" t="s">
        <v>129</v>
      </c>
      <c r="D2" s="1" t="s">
        <v>130</v>
      </c>
      <c r="E2" s="1" t="s">
        <v>41</v>
      </c>
      <c r="F2" s="1" t="s">
        <v>128</v>
      </c>
      <c r="G2" s="1" t="s">
        <v>131</v>
      </c>
      <c r="H2" s="1" t="s">
        <v>132</v>
      </c>
      <c r="I2" s="1" t="s">
        <v>44</v>
      </c>
      <c r="J2" s="1" t="s">
        <v>133</v>
      </c>
      <c r="K2" s="1" t="s">
        <v>44</v>
      </c>
      <c r="L2" s="1" t="s">
        <v>44</v>
      </c>
      <c r="M2" s="1" t="s">
        <v>134</v>
      </c>
      <c r="N2" s="1" t="s">
        <v>134</v>
      </c>
      <c r="O2" s="1" t="s">
        <v>7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</row>
    <row r="3" s="1" customFormat="1" spans="1:21">
      <c r="A3" s="1" t="s">
        <v>64</v>
      </c>
      <c r="B3" s="1" t="s">
        <v>128</v>
      </c>
      <c r="C3" s="1" t="s">
        <v>141</v>
      </c>
      <c r="D3" s="1" t="s">
        <v>62</v>
      </c>
      <c r="E3" s="1" t="s">
        <v>65</v>
      </c>
      <c r="F3" s="1" t="s">
        <v>128</v>
      </c>
      <c r="G3" s="1" t="s">
        <v>131</v>
      </c>
      <c r="H3" s="1" t="s">
        <v>132</v>
      </c>
      <c r="I3" s="1" t="s">
        <v>67</v>
      </c>
      <c r="J3" s="1" t="s">
        <v>133</v>
      </c>
      <c r="K3" s="1" t="s">
        <v>67</v>
      </c>
      <c r="L3" s="1" t="s">
        <v>67</v>
      </c>
      <c r="M3" s="1" t="s">
        <v>134</v>
      </c>
      <c r="N3" s="1" t="s">
        <v>134</v>
      </c>
      <c r="O3" s="1" t="s">
        <v>7</v>
      </c>
      <c r="P3" s="1" t="s">
        <v>135</v>
      </c>
      <c r="Q3" s="1" t="s">
        <v>136</v>
      </c>
      <c r="R3" s="1" t="s">
        <v>142</v>
      </c>
      <c r="S3" s="1" t="s">
        <v>138</v>
      </c>
      <c r="T3" s="1" t="s">
        <v>139</v>
      </c>
      <c r="U3" s="1" t="s">
        <v>140</v>
      </c>
    </row>
    <row r="4" s="1" customFormat="1" spans="1:21">
      <c r="A4" s="1" t="s">
        <v>70</v>
      </c>
      <c r="B4" s="1" t="s">
        <v>143</v>
      </c>
      <c r="C4" s="1" t="s">
        <v>144</v>
      </c>
      <c r="D4" s="1" t="s">
        <v>68</v>
      </c>
      <c r="E4" s="1" t="s">
        <v>71</v>
      </c>
      <c r="F4" s="1" t="s">
        <v>128</v>
      </c>
      <c r="G4" s="1" t="s">
        <v>131</v>
      </c>
      <c r="H4" s="1" t="s">
        <v>132</v>
      </c>
      <c r="I4" s="1" t="s">
        <v>73</v>
      </c>
      <c r="J4" s="1" t="s">
        <v>133</v>
      </c>
      <c r="K4" s="1" t="s">
        <v>73</v>
      </c>
      <c r="L4" s="1" t="s">
        <v>73</v>
      </c>
      <c r="M4" s="1" t="s">
        <v>134</v>
      </c>
      <c r="N4" s="1" t="s">
        <v>134</v>
      </c>
      <c r="O4" s="1" t="s">
        <v>7</v>
      </c>
      <c r="P4" s="1" t="s">
        <v>135</v>
      </c>
      <c r="Q4" s="1" t="s">
        <v>136</v>
      </c>
      <c r="R4" s="1" t="s">
        <v>145</v>
      </c>
      <c r="S4" s="1" t="s">
        <v>138</v>
      </c>
      <c r="T4" s="1" t="s">
        <v>139</v>
      </c>
      <c r="U4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2022-05-10T03:28:43Z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AC25F083BA2948508CF749A22961D517</vt:lpwstr>
  </property>
  <property fmtid="{D5CDD505-2E9C-101B-9397-08002B2CF9AE}" pid="3" name="KSOProductBuildVer">
    <vt:lpwstr>2052-11.1.0.11636</vt:lpwstr>
  </property>
</Properties>
</file>