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<sst xmlns="http://schemas.openxmlformats.org/spreadsheetml/2006/main" count="195" uniqueCount="108">
  <si>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</si>
  <si>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</si>
  <si>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</si>
  <si>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</si>
  <si>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</si>
  <si>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</si>
  <si>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</si>
  <si>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</si>
  <si>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</si>
  <si>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</si>
  <si>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</si>
  <si>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</si>
  <si>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</si>
  <si>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</si>
  <si>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</si>
  <si>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</si>
  <si>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</si>
  <si>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</si>
  <si>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</si>
  <si>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</si>
  <si>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</si>
  <si>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</si>
  <si>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</si>
  <si>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</si>
  <si>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</si>
  <si>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17819794368	</t>
  </si>
  <si>
    <t>Ctrip</t>
  </si>
  <si>
    <t>正常</t>
  </si>
  <si>
    <t>[昌黎]北戴河安澜酒店(91147520)</t>
  </si>
  <si>
    <t>安澜景观大床房(住3晚或3晚的倍数)&lt;无早&gt;</t>
  </si>
  <si>
    <t>CNY</t>
  </si>
  <si>
    <t>姜锦</t>
  </si>
  <si>
    <t>CA363220513CNY</t>
  </si>
  <si>
    <t>未提现</t>
  </si>
  <si>
    <t>携程开票</t>
  </si>
  <si>
    <t xml:space="preserve">	</t>
  </si>
  <si>
    <t>取消</t>
  </si>
  <si>
    <t xml:space="preserve">17849917036	</t>
  </si>
  <si>
    <t>[梅州]梅州麓湖山酒店(67856423)</t>
  </si>
  <si>
    <t>标准双床房&lt;双床&gt;&lt;特惠专享&gt;&lt;双人入住&gt;&lt;日历房套餐高价值&gt;&lt;无早&gt;&lt;新酒店礼盒&gt;</t>
  </si>
  <si>
    <t>刘志庆,刘卫东,刘益民,刘心意,侯成</t>
  </si>
  <si>
    <t xml:space="preserve">2525561	</t>
  </si>
  <si>
    <t xml:space="preserve">996687	</t>
  </si>
  <si>
    <t xml:space="preserve">17855123666	</t>
  </si>
  <si>
    <t>[无锡]无锡希尔顿逸林酒店(27954629)</t>
  </si>
  <si>
    <t>逸林大床房&lt;双人入住&gt;&lt;内宾&gt;&lt;预付&gt;&lt;无早&gt;</t>
  </si>
  <si>
    <t>陆丹红</t>
  </si>
  <si>
    <t xml:space="preserve">2526750	</t>
  </si>
  <si>
    <t xml:space="preserve">3254751917;252384934	</t>
  </si>
  <si>
    <t xml:space="preserve">17855465297	</t>
  </si>
  <si>
    <t>陈子煊</t>
  </si>
  <si>
    <t xml:space="preserve">2526861	</t>
  </si>
  <si>
    <t xml:space="preserve">1000017	</t>
  </si>
  <si>
    <t>，</t>
  </si>
  <si>
    <t>A220513103004481</t>
  </si>
  <si>
    <t>A220513103057481</t>
  </si>
  <si>
    <t>CNY / HKD 当前参考汇率: 1.150777769</t>
  </si>
  <si>
    <t>总计： 2252.81 CNY/
2592.48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</si>
  <si>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</si>
  <si>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</si>
  <si>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</si>
  <si>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</si>
  <si>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</si>
  <si>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</si>
  <si>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</si>
  <si>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</si>
  <si>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</si>
  <si>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</si>
  <si>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</si>
  <si>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</si>
  <si>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</si>
  <si>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</si>
  <si>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</si>
  <si>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</si>
  <si>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</si>
  <si>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</si>
  <si>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2022-04-27</t>
  </si>
  <si>
    <t>2526861</t>
  </si>
  <si>
    <t>梅州麓湖山酒店</t>
  </si>
  <si>
    <t>2022-04-28</t>
  </si>
  <si>
    <t>退房日周结</t>
  </si>
  <si>
    <t>280.17</t>
  </si>
  <si>
    <t>RMB</t>
  </si>
  <si>
    <t>0</t>
  </si>
  <si>
    <t>0.00</t>
  </si>
  <si>
    <t>携程国内直连(DD)</t>
  </si>
  <si>
    <t>01.011249</t>
  </si>
  <si>
    <t>2022-04-27 16:36:47</t>
  </si>
  <si>
    <t>否</t>
  </si>
  <si>
    <t>汇智国际旅游发展有限公司</t>
  </si>
  <si>
    <t>Saas酒店</t>
  </si>
  <si>
    <t>2526750</t>
  </si>
  <si>
    <t>无锡希尔顿逸林酒店</t>
  </si>
  <si>
    <t>571.79</t>
  </si>
  <si>
    <t>2022-04-27 14:39:43</t>
  </si>
  <si>
    <t>直连</t>
  </si>
  <si>
    <t>2022-04-26</t>
  </si>
  <si>
    <t>2525561</t>
  </si>
  <si>
    <t>1400.85</t>
  </si>
  <si>
    <t>2022-04-26 14:21:24</t>
  </si>
  <si>
    <t>2022-04-19</t>
  </si>
  <si>
    <t>2517564</t>
  </si>
  <si>
    <t>北戴河安澜酒店</t>
  </si>
  <si>
    <t>2022-04-25</t>
  </si>
  <si>
    <t>1137.00</t>
  </si>
  <si>
    <t>-1137</t>
  </si>
  <si>
    <t>--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</si>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</sst>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44676</v>
      </c>
      <c r="G2" s="6">
        <v>44679</v>
      </c>
      <c r="H2" s="4">
        <v>1</v>
      </c>
      <c r="I2" s="4">
        <v>3</v>
      </c>
      <c r="J2" s="4">
        <v>3</v>
      </c>
      <c r="K2" s="4" t="s">
        <v>30</v>
      </c>
      <c r="L2" s="4">
        <v>1137</v>
      </c>
      <c r="M2" s="4">
        <v>1137</v>
      </c>
      <c r="N2" s="4" t="s">
        <v>31</v>
      </c>
      <c r="O2" s="4" t="s">
        <v>32</v>
      </c>
      <c r="P2" s="4" t="s">
        <v>33</v>
      </c>
      <c r="Q2" s="4">
        <v>0</v>
      </c>
      <c r="R2" s="7">
        <v>44670</v>
      </c>
      <c r="S2" s="6">
        <v>44694</v>
      </c>
      <c r="T2" s="4" t="s">
        <v>34</v>
      </c>
      <c r="U2" s="4">
        <v>1137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44676</v>
      </c>
      <c r="G3" s="6">
        <v>44679</v>
      </c>
      <c r="H3" s="4">
        <v>1</v>
      </c>
      <c r="I3" s="4">
        <v>3</v>
      </c>
      <c r="J3" s="4">
        <v>3</v>
      </c>
      <c r="K3" s="4" t="s">
        <v>30</v>
      </c>
      <c r="L3" s="4">
        <v>-1137</v>
      </c>
      <c r="M3" s="4">
        <v>-1137</v>
      </c>
      <c r="N3" s="4" t="s">
        <v>31</v>
      </c>
      <c r="O3" s="4" t="s">
        <v>32</v>
      </c>
      <c r="P3" s="4" t="s">
        <v>33</v>
      </c>
      <c r="Q3" s="4">
        <v>0</v>
      </c>
      <c r="R3" s="7">
        <v>44670</v>
      </c>
      <c r="S3" s="6">
        <v>44694</v>
      </c>
      <c r="T3" s="4" t="s">
        <v>34</v>
      </c>
      <c r="U3" s="4">
        <v>-1137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44678</v>
      </c>
      <c r="G4" s="6">
        <v>44679</v>
      </c>
      <c r="H4" s="4">
        <v>5</v>
      </c>
      <c r="I4" s="4">
        <v>1</v>
      </c>
      <c r="J4" s="4">
        <v>5</v>
      </c>
      <c r="K4" s="4" t="s">
        <v>30</v>
      </c>
      <c r="L4" s="4">
        <v>1400.85</v>
      </c>
      <c r="M4" s="4">
        <v>1400.85</v>
      </c>
      <c r="N4" s="4" t="s">
        <v>40</v>
      </c>
      <c r="O4" s="4" t="s">
        <v>32</v>
      </c>
      <c r="P4" s="4" t="s">
        <v>33</v>
      </c>
      <c r="Q4" s="4">
        <v>0</v>
      </c>
      <c r="R4" s="7">
        <v>44677</v>
      </c>
      <c r="S4" s="6">
        <v>44694</v>
      </c>
      <c r="T4" s="4" t="s">
        <v>34</v>
      </c>
      <c r="U4" s="4">
        <v>1400.85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44678</v>
      </c>
      <c r="G5" s="6">
        <v>44679</v>
      </c>
      <c r="H5" s="4">
        <v>1</v>
      </c>
      <c r="I5" s="4">
        <v>1</v>
      </c>
      <c r="J5" s="4">
        <v>1</v>
      </c>
      <c r="K5" s="4" t="s">
        <v>30</v>
      </c>
      <c r="L5" s="4">
        <v>571.79</v>
      </c>
      <c r="M5" s="4">
        <v>571.79</v>
      </c>
      <c r="N5" s="4" t="s">
        <v>46</v>
      </c>
      <c r="O5" s="4" t="s">
        <v>32</v>
      </c>
      <c r="P5" s="4" t="s">
        <v>33</v>
      </c>
      <c r="Q5" s="4">
        <v>0</v>
      </c>
      <c r="R5" s="7">
        <v>44678</v>
      </c>
      <c r="S5" s="6">
        <v>44694</v>
      </c>
      <c r="T5" s="4" t="s">
        <v>34</v>
      </c>
      <c r="U5" s="4">
        <v>571.79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44678</v>
      </c>
      <c r="G6" s="6">
        <v>44679</v>
      </c>
      <c r="H6" s="4">
        <v>1</v>
      </c>
      <c r="I6" s="4">
        <v>1</v>
      </c>
      <c r="J6" s="4">
        <v>1</v>
      </c>
      <c r="K6" s="4" t="s">
        <v>30</v>
      </c>
      <c r="L6" s="4">
        <v>280.17</v>
      </c>
      <c r="M6" s="4">
        <v>280.17</v>
      </c>
      <c r="N6" s="4" t="s">
        <v>50</v>
      </c>
      <c r="O6" s="4" t="s">
        <v>32</v>
      </c>
      <c r="P6" s="4" t="s">
        <v>33</v>
      </c>
      <c r="Q6" s="4">
        <v>0</v>
      </c>
      <c r="R6" s="7">
        <v>44678</v>
      </c>
      <c r="S6" s="6">
        <v>44694</v>
      </c>
      <c r="T6" s="4" t="s">
        <v>34</v>
      </c>
      <c r="U6" s="4">
        <v>280.17</v>
      </c>
      <c r="V6" s="4">
        <v>0</v>
      </c>
      <c r="W6" s="4">
        <v>0</v>
      </c>
      <c r="X6" s="4" t="s">
        <v>51</v>
      </c>
      <c r="Y6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1" sqref="A11:E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hidden="1" spans="1:9">
      <c r="A2" s="5">
        <v>17819794368</v>
      </c>
      <c r="B2" s="6">
        <v>44676</v>
      </c>
      <c r="C2" s="6">
        <v>44679</v>
      </c>
      <c r="D2" s="4">
        <v>0</v>
      </c>
      <c r="E2" s="4" t="str">
        <f>VLOOKUP(A2,HOP!A:L,12,0)</f>
        <v>0.00</v>
      </c>
      <c r="F2" s="4" t="str">
        <f>VLOOKUP(A2,HOP!A:C,3,0)</f>
        <v>2517564</v>
      </c>
      <c r="G2" s="4">
        <f>D2-E2</f>
        <v>0</v>
      </c>
      <c r="H2" s="4" t="str">
        <f>$H$1&amp;F2</f>
        <v>，2517564</v>
      </c>
      <c r="I2" s="4" t="str">
        <f>VLOOKUP(A2,HOP!A:U,21,0)</f>
        <v>直采</v>
      </c>
    </row>
    <row r="3" s="4" customFormat="1" spans="1:9">
      <c r="A3" s="5">
        <v>17849917036</v>
      </c>
      <c r="B3" s="6">
        <v>44678</v>
      </c>
      <c r="C3" s="6">
        <v>44679</v>
      </c>
      <c r="D3" s="4">
        <v>1400.85</v>
      </c>
      <c r="E3" s="4" t="str">
        <f>VLOOKUP(A3,HOP!A:L,12,0)</f>
        <v>1400.85</v>
      </c>
      <c r="F3" s="4" t="str">
        <f>VLOOKUP(A3,HOP!A:C,3,0)</f>
        <v>2525561</v>
      </c>
      <c r="G3" s="4">
        <f>D3-E3</f>
        <v>0</v>
      </c>
      <c r="H3" s="4" t="str">
        <f>$H$1&amp;F3</f>
        <v>，2525561</v>
      </c>
      <c r="I3" s="4" t="str">
        <f>VLOOKUP(A3,HOP!A:U,21,0)</f>
        <v>Saas酒店</v>
      </c>
    </row>
    <row r="4" s="4" customFormat="1" spans="1:9">
      <c r="A4" s="5">
        <v>17855123666</v>
      </c>
      <c r="B4" s="6">
        <v>44678</v>
      </c>
      <c r="C4" s="6">
        <v>44679</v>
      </c>
      <c r="D4" s="4">
        <v>571.79</v>
      </c>
      <c r="E4" s="4" t="str">
        <f>VLOOKUP(A4,HOP!A:L,12,0)</f>
        <v>571.79</v>
      </c>
      <c r="F4" s="4" t="str">
        <f>VLOOKUP(A4,HOP!A:C,3,0)</f>
        <v>2526750</v>
      </c>
      <c r="G4" s="4">
        <f>D4-E4</f>
        <v>0</v>
      </c>
      <c r="H4" s="4" t="str">
        <f>$H$1&amp;F4</f>
        <v>，2526750</v>
      </c>
      <c r="I4" s="4" t="str">
        <f>VLOOKUP(A4,HOP!A:U,21,0)</f>
        <v>直连</v>
      </c>
    </row>
    <row r="5" s="4" customFormat="1" spans="1:9">
      <c r="A5" s="5">
        <v>17855465297</v>
      </c>
      <c r="B5" s="6">
        <v>44678</v>
      </c>
      <c r="C5" s="6">
        <v>44679</v>
      </c>
      <c r="D5" s="4">
        <v>280.17</v>
      </c>
      <c r="E5" s="4" t="str">
        <f>VLOOKUP(A5,HOP!A:L,12,0)</f>
        <v>280.17</v>
      </c>
      <c r="F5" s="4" t="str">
        <f>VLOOKUP(A5,HOP!A:C,3,0)</f>
        <v>2526861</v>
      </c>
      <c r="G5" s="4">
        <f>D5-E5</f>
        <v>0</v>
      </c>
      <c r="H5" s="4" t="str">
        <f>$H$1&amp;F5</f>
        <v>，2526861</v>
      </c>
      <c r="I5" s="4" t="str">
        <f>VLOOKUP(A5,HOP!A:U,21,0)</f>
        <v>Saas酒店</v>
      </c>
    </row>
    <row r="7" spans="4:4">
      <c r="D7" s="4">
        <f>SUM(D2:D6)</f>
        <v>2252.81</v>
      </c>
    </row>
    <row r="11" spans="1:5">
      <c r="A11" s="4" t="s">
        <v>54</v>
      </c>
      <c r="D11" s="4">
        <v>571.79</v>
      </c>
      <c r="E11" s="4">
        <v>658</v>
      </c>
    </row>
    <row r="12" spans="1:5">
      <c r="A12" s="4" t="s">
        <v>55</v>
      </c>
      <c r="D12" s="4">
        <v>1681.02</v>
      </c>
      <c r="E12" s="4">
        <v>1934.48</v>
      </c>
    </row>
    <row r="13" spans="1:5">
      <c r="A13" s="4" t="s">
        <v>56</v>
      </c>
      <c r="D13" s="4">
        <f>SUBTOTAL(9,D11:D12)</f>
        <v>2252.81</v>
      </c>
      <c r="E13" s="4">
        <f>SUBTOTAL(9,E11:E12)</f>
        <v>2592.48</v>
      </c>
    </row>
    <row r="14" spans="1:1">
      <c r="A14" s="4" t="s">
        <v>57</v>
      </c>
    </row>
  </sheetData>
  <autoFilter ref="A1:XFD7">
    <filterColumn colId="3">
      <filters blank="1">
        <filter val="2252.81"/>
        <filter val="1400.85"/>
        <filter val="280.17"/>
        <filter val="571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</row>
    <row r="2" s="1" customFormat="1" spans="1:21">
      <c r="A2" s="3">
        <v>17855465297</v>
      </c>
      <c r="B2" s="1" t="s">
        <v>76</v>
      </c>
      <c r="C2" s="1" t="s">
        <v>77</v>
      </c>
      <c r="D2" s="1" t="s">
        <v>78</v>
      </c>
      <c r="E2" s="1" t="s">
        <v>50</v>
      </c>
      <c r="F2" s="1" t="s">
        <v>76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81</v>
      </c>
      <c r="L2" s="1" t="s">
        <v>81</v>
      </c>
      <c r="M2" s="1" t="s">
        <v>83</v>
      </c>
      <c r="N2" s="1" t="s">
        <v>83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</row>
    <row r="3" s="1" customFormat="1" spans="1:21">
      <c r="A3" s="3">
        <v>17855123666</v>
      </c>
      <c r="B3" s="1" t="s">
        <v>76</v>
      </c>
      <c r="C3" s="1" t="s">
        <v>91</v>
      </c>
      <c r="D3" s="1" t="s">
        <v>92</v>
      </c>
      <c r="E3" s="1" t="s">
        <v>46</v>
      </c>
      <c r="F3" s="1" t="s">
        <v>76</v>
      </c>
      <c r="G3" s="1" t="s">
        <v>79</v>
      </c>
      <c r="H3" s="1" t="s">
        <v>80</v>
      </c>
      <c r="I3" s="1" t="s">
        <v>93</v>
      </c>
      <c r="J3" s="1" t="s">
        <v>82</v>
      </c>
      <c r="K3" s="1" t="s">
        <v>93</v>
      </c>
      <c r="L3" s="1" t="s">
        <v>93</v>
      </c>
      <c r="M3" s="1" t="s">
        <v>83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94</v>
      </c>
      <c r="S3" s="1" t="s">
        <v>88</v>
      </c>
      <c r="T3" s="1" t="s">
        <v>89</v>
      </c>
      <c r="U3" s="1" t="s">
        <v>95</v>
      </c>
    </row>
    <row r="4" s="1" customFormat="1" spans="1:21">
      <c r="A4" s="3">
        <v>17849917036</v>
      </c>
      <c r="B4" s="1" t="s">
        <v>96</v>
      </c>
      <c r="C4" s="1" t="s">
        <v>97</v>
      </c>
      <c r="D4" s="1" t="s">
        <v>78</v>
      </c>
      <c r="E4" s="1" t="s">
        <v>40</v>
      </c>
      <c r="F4" s="1" t="s">
        <v>76</v>
      </c>
      <c r="G4" s="1" t="s">
        <v>79</v>
      </c>
      <c r="H4" s="1" t="s">
        <v>80</v>
      </c>
      <c r="I4" s="1" t="s">
        <v>98</v>
      </c>
      <c r="J4" s="1" t="s">
        <v>82</v>
      </c>
      <c r="K4" s="1" t="s">
        <v>98</v>
      </c>
      <c r="L4" s="1" t="s">
        <v>98</v>
      </c>
      <c r="M4" s="1" t="s">
        <v>83</v>
      </c>
      <c r="N4" s="1" t="s">
        <v>83</v>
      </c>
      <c r="O4" s="1" t="s">
        <v>84</v>
      </c>
      <c r="P4" s="1" t="s">
        <v>85</v>
      </c>
      <c r="Q4" s="1" t="s">
        <v>86</v>
      </c>
      <c r="R4" s="1" t="s">
        <v>99</v>
      </c>
      <c r="S4" s="1" t="s">
        <v>88</v>
      </c>
      <c r="T4" s="1" t="s">
        <v>89</v>
      </c>
      <c r="U4" s="1" t="s">
        <v>90</v>
      </c>
    </row>
    <row r="5" s="1" customFormat="1" spans="1:21">
      <c r="A5" s="3">
        <v>17819794368</v>
      </c>
      <c r="B5" s="1" t="s">
        <v>100</v>
      </c>
      <c r="C5" s="1" t="s">
        <v>101</v>
      </c>
      <c r="D5" s="1" t="s">
        <v>102</v>
      </c>
      <c r="E5" s="1" t="s">
        <v>31</v>
      </c>
      <c r="F5" s="1" t="s">
        <v>103</v>
      </c>
      <c r="G5" s="1" t="s">
        <v>79</v>
      </c>
      <c r="H5" s="1" t="s">
        <v>80</v>
      </c>
      <c r="I5" s="1" t="s">
        <v>104</v>
      </c>
      <c r="J5" s="1" t="s">
        <v>82</v>
      </c>
      <c r="K5" s="1" t="s">
        <v>104</v>
      </c>
      <c r="L5" s="1" t="s">
        <v>84</v>
      </c>
      <c r="M5" s="1" t="s">
        <v>105</v>
      </c>
      <c r="N5" s="1" t="s">
        <v>105</v>
      </c>
      <c r="O5" s="1" t="s">
        <v>84</v>
      </c>
      <c r="P5" s="1" t="s">
        <v>85</v>
      </c>
      <c r="Q5" s="1" t="s">
        <v>86</v>
      </c>
      <c r="R5" s="1" t="s">
        <v>106</v>
      </c>
      <c r="S5" s="1" t="s">
        <v>88</v>
      </c>
      <c r="T5" s="1" t="s">
        <v>89</v>
      </c>
      <c r="U5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2022-05-13T01:39:06Z</dcterms:created>
  <dcterms:modified xsi:type="dcterms:W3CDTF">2022-05-13T02:29:15Z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F16A795B1B41487EA94201A2B6007A94</vt:lpwstr>
  </property>
  <property fmtid="{D5CDD505-2E9C-101B-9397-08002B2CF9AE}" pid="3" name="KSOProductBuildVer">
    <vt:lpwstr>2052-11.1.0.11636</vt:lpwstr>
  </property>
</Properties>
</file>