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<sst xmlns="http://schemas.openxmlformats.org/spreadsheetml/2006/main" count="225" uniqueCount="112">
  <si>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</si>
  <si>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</si>
  <si>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</si>
  <si>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</si>
  <si>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</si>
  <si>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</si>
  <si>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</si>
  <si>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</si>
  <si>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</si>
  <si>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</si>
  <si>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</si>
  <si>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</si>
  <si>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</si>
  <si>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</si>
  <si>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</si>
  <si>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</si>
  <si>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</si>
  <si>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</si>
  <si>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</si>
  <si>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</si>
  <si>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</si>
  <si>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</si>
  <si>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</si>
  <si>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</si>
  <si>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</si>
  <si>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17856252679	</t>
  </si>
  <si>
    <t>Ctrip</t>
  </si>
  <si>
    <t>正常</t>
  </si>
  <si>
    <t>[英德]英德石头酒店(78167352)</t>
  </si>
  <si>
    <t>独栋私家泡池大床房&lt;双人入住&gt;&lt;双早&gt;</t>
  </si>
  <si>
    <t>CNY</t>
  </si>
  <si>
    <t>周权</t>
  </si>
  <si>
    <t>CA363220515CNY</t>
  </si>
  <si>
    <t>未提现</t>
  </si>
  <si>
    <t>携程开票</t>
  </si>
  <si>
    <t xml:space="preserve">2527203	</t>
  </si>
  <si>
    <t xml:space="preserve">	</t>
  </si>
  <si>
    <t>取消</t>
  </si>
  <si>
    <t xml:space="preserve">17863406647	</t>
  </si>
  <si>
    <t>[梅州]梅州麓湖山酒店(67856423)</t>
  </si>
  <si>
    <t>标准双床房&lt;双床&gt;&lt;特惠专享&gt;&lt;双人入住&gt;&lt;日历房套餐高价值&gt;&lt;无早&gt;&lt;新酒店礼盒&gt;</t>
  </si>
  <si>
    <t>罗聪怡</t>
  </si>
  <si>
    <t xml:space="preserve">2528878	</t>
  </si>
  <si>
    <t xml:space="preserve">1005085	</t>
  </si>
  <si>
    <t xml:space="preserve">17849536594	</t>
  </si>
  <si>
    <t>河龙浩</t>
  </si>
  <si>
    <t>CA363220516CNY</t>
  </si>
  <si>
    <t xml:space="preserve">2525404	</t>
  </si>
  <si>
    <t xml:space="preserve">996325	</t>
  </si>
  <si>
    <t xml:space="preserve">17851519155	</t>
  </si>
  <si>
    <t>[长沙]城市便捷酒店(湖南中医药大学店)(88740336)</t>
  </si>
  <si>
    <t>商务大床房&lt;双人入住&gt;&lt;内宾&gt;&lt;预付&gt;&lt;无早&gt;</t>
  </si>
  <si>
    <t>鲍世文</t>
  </si>
  <si>
    <t xml:space="preserve">2526222	</t>
  </si>
  <si>
    <t xml:space="preserve">17863328432	</t>
  </si>
  <si>
    <t>标准双床房&lt;双床&gt;&lt;双人入住&gt;&lt;升级特惠&gt;&lt;双早&gt;&lt;新高价值日历房套餐&gt;&lt;新酒店礼盒&gt;</t>
  </si>
  <si>
    <t>孙洪凌</t>
  </si>
  <si>
    <t xml:space="preserve">1005082	</t>
  </si>
  <si>
    <t xml:space="preserve">17871626502	</t>
  </si>
  <si>
    <t>[汕头]麗枫酒店(汕头海滨路观海长廊店)(68299987)</t>
  </si>
  <si>
    <t>标准单人房&lt;双人入住&gt;&lt;内宾&gt;&lt;预付&gt;&lt;无早&gt;</t>
  </si>
  <si>
    <t>朱子坤</t>
  </si>
  <si>
    <t>，</t>
  </si>
  <si>
    <t>202204291040450025</t>
  </si>
  <si>
    <t>A220516093705481</t>
  </si>
  <si>
    <t>A220516093732481</t>
  </si>
  <si>
    <t>房集：i220516160232 292.5元</t>
  </si>
  <si>
    <t>CNY / HKD 当前参考汇率: 1.156171203</t>
  </si>
  <si>
    <t>总计： 930.21 CNY/
1075.48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</si>
  <si>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</si>
  <si>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</si>
  <si>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</si>
  <si>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</si>
  <si>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</si>
  <si>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</si>
  <si>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</si>
  <si>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</si>
  <si>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</si>
  <si>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</si>
  <si>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</si>
  <si>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</si>
  <si>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</si>
  <si>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</si>
  <si>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</si>
  <si>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</si>
  <si>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</si>
  <si>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</si>
  <si>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</si>
  <si>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2531367</t>
  </si>
  <si>
    <t>麗枫酒店(汕头海滨路观海长廊店)</t>
  </si>
  <si>
    <t>2022-05-01</t>
  </si>
  <si>
    <t>退房日周结</t>
  </si>
  <si>
    <t>357.54</t>
  </si>
  <si>
    <t>RMB</t>
  </si>
  <si>
    <t>0</t>
  </si>
  <si>
    <t>0.00</t>
  </si>
  <si>
    <t>携程国内直连(DD)</t>
  </si>
  <si>
    <t>01.011249</t>
  </si>
  <si>
    <t>2022-04-30 20:47:33</t>
  </si>
  <si>
    <t>否</t>
  </si>
  <si>
    <t>汇智国际旅游发展有限公司</t>
  </si>
  <si>
    <t>直连</t>
  </si>
  <si>
    <t>2022-04-29</t>
  </si>
  <si>
    <t>2528878</t>
  </si>
  <si>
    <t>梅州麓湖山酒店</t>
  </si>
  <si>
    <t>280.17</t>
  </si>
  <si>
    <t>2022-04-29 10:42:33</t>
  </si>
  <si>
    <t>Saas酒店</t>
  </si>
  <si>
    <t>2022-04-26</t>
  </si>
  <si>
    <t>2526222</t>
  </si>
  <si>
    <t>城市便捷酒店(湖南中医药大学店)</t>
  </si>
  <si>
    <t>2022-04-26 23:35:07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</si>
</sst>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44680</v>
      </c>
      <c r="G2" s="6">
        <v>44681</v>
      </c>
      <c r="H2" s="4">
        <v>1</v>
      </c>
      <c r="I2" s="4">
        <v>1</v>
      </c>
      <c r="J2" s="4">
        <v>1</v>
      </c>
      <c r="K2" s="4" t="s">
        <v>30</v>
      </c>
      <c r="L2" s="4">
        <v>402</v>
      </c>
      <c r="M2" s="4">
        <v>402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44678</v>
      </c>
      <c r="S2" s="6">
        <v>44696</v>
      </c>
      <c r="T2" s="4" t="s">
        <v>34</v>
      </c>
      <c r="U2" s="4">
        <v>402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44680</v>
      </c>
      <c r="G3" s="6">
        <v>44681</v>
      </c>
      <c r="H3" s="4">
        <v>1</v>
      </c>
      <c r="I3" s="4">
        <v>1</v>
      </c>
      <c r="J3" s="4">
        <v>1</v>
      </c>
      <c r="K3" s="4" t="s">
        <v>30</v>
      </c>
      <c r="L3" s="4">
        <v>-402</v>
      </c>
      <c r="M3" s="4">
        <v>-402</v>
      </c>
      <c r="N3" s="4" t="s">
        <v>31</v>
      </c>
      <c r="O3" s="4" t="s">
        <v>32</v>
      </c>
      <c r="P3" s="4" t="s">
        <v>33</v>
      </c>
      <c r="Q3" s="4">
        <v>0</v>
      </c>
      <c r="R3" s="7">
        <v>44678</v>
      </c>
      <c r="S3" s="6">
        <v>44696</v>
      </c>
      <c r="T3" s="4" t="s">
        <v>34</v>
      </c>
      <c r="U3" s="4">
        <v>-402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44680</v>
      </c>
      <c r="G4" s="6">
        <v>44681</v>
      </c>
      <c r="H4" s="4">
        <v>1</v>
      </c>
      <c r="I4" s="4">
        <v>1</v>
      </c>
      <c r="J4" s="4">
        <v>1</v>
      </c>
      <c r="K4" s="4" t="s">
        <v>30</v>
      </c>
      <c r="L4" s="4">
        <v>280.17</v>
      </c>
      <c r="M4" s="4">
        <v>280.17</v>
      </c>
      <c r="N4" s="4" t="s">
        <v>41</v>
      </c>
      <c r="O4" s="4" t="s">
        <v>32</v>
      </c>
      <c r="P4" s="4" t="s">
        <v>33</v>
      </c>
      <c r="Q4" s="4">
        <v>0</v>
      </c>
      <c r="R4" s="7">
        <v>44680</v>
      </c>
      <c r="S4" s="6">
        <v>44696</v>
      </c>
      <c r="T4" s="4" t="s">
        <v>34</v>
      </c>
      <c r="U4" s="4">
        <v>280.17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44681</v>
      </c>
      <c r="G5" s="6">
        <v>44682</v>
      </c>
      <c r="H5" s="4">
        <v>1</v>
      </c>
      <c r="I5" s="4">
        <v>1</v>
      </c>
      <c r="J5" s="4">
        <v>1</v>
      </c>
      <c r="K5" s="4" t="s">
        <v>30</v>
      </c>
      <c r="L5" s="4">
        <v>300.19</v>
      </c>
      <c r="M5" s="4">
        <v>300.19</v>
      </c>
      <c r="N5" s="4" t="s">
        <v>45</v>
      </c>
      <c r="O5" s="4" t="s">
        <v>46</v>
      </c>
      <c r="P5" s="4" t="s">
        <v>33</v>
      </c>
      <c r="Q5" s="4">
        <v>0</v>
      </c>
      <c r="R5" s="7">
        <v>44677</v>
      </c>
      <c r="S5" s="6">
        <v>44697</v>
      </c>
      <c r="T5" s="4" t="s">
        <v>34</v>
      </c>
      <c r="U5" s="4">
        <v>300.19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44681</v>
      </c>
      <c r="G6" s="6">
        <v>44682</v>
      </c>
      <c r="H6" s="4">
        <v>1</v>
      </c>
      <c r="I6" s="4">
        <v>1</v>
      </c>
      <c r="J6" s="4">
        <v>1</v>
      </c>
      <c r="K6" s="4" t="s">
        <v>30</v>
      </c>
      <c r="L6" s="4">
        <v>162.61</v>
      </c>
      <c r="M6" s="4">
        <v>162.61</v>
      </c>
      <c r="N6" s="4" t="s">
        <v>52</v>
      </c>
      <c r="O6" s="4" t="s">
        <v>46</v>
      </c>
      <c r="P6" s="4" t="s">
        <v>33</v>
      </c>
      <c r="Q6" s="4">
        <v>0</v>
      </c>
      <c r="R6" s="7">
        <v>44677</v>
      </c>
      <c r="S6" s="6">
        <v>44697</v>
      </c>
      <c r="T6" s="4" t="s">
        <v>34</v>
      </c>
      <c r="U6" s="4">
        <v>162.61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37</v>
      </c>
      <c r="D7" s="4" t="s">
        <v>50</v>
      </c>
      <c r="E7" s="4" t="s">
        <v>51</v>
      </c>
      <c r="F7" s="6">
        <v>44681</v>
      </c>
      <c r="G7" s="6">
        <v>44682</v>
      </c>
      <c r="H7" s="4">
        <v>1</v>
      </c>
      <c r="I7" s="4">
        <v>1</v>
      </c>
      <c r="J7" s="4">
        <v>1</v>
      </c>
      <c r="K7" s="4" t="s">
        <v>30</v>
      </c>
      <c r="L7" s="4">
        <v>-162.61</v>
      </c>
      <c r="M7" s="4">
        <v>-162.61</v>
      </c>
      <c r="N7" s="4" t="s">
        <v>52</v>
      </c>
      <c r="O7" s="4" t="s">
        <v>46</v>
      </c>
      <c r="P7" s="4" t="s">
        <v>33</v>
      </c>
      <c r="Q7" s="4">
        <v>0</v>
      </c>
      <c r="R7" s="7">
        <v>44677</v>
      </c>
      <c r="S7" s="6">
        <v>44697</v>
      </c>
      <c r="T7" s="4" t="s">
        <v>34</v>
      </c>
      <c r="U7" s="4">
        <v>-162.61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44</v>
      </c>
      <c r="B8" s="4" t="s">
        <v>26</v>
      </c>
      <c r="C8" s="4" t="s">
        <v>37</v>
      </c>
      <c r="D8" s="4" t="s">
        <v>39</v>
      </c>
      <c r="E8" s="4" t="s">
        <v>40</v>
      </c>
      <c r="F8" s="6">
        <v>44681</v>
      </c>
      <c r="G8" s="6">
        <v>44682</v>
      </c>
      <c r="H8" s="4">
        <v>1</v>
      </c>
      <c r="I8" s="4">
        <v>1</v>
      </c>
      <c r="J8" s="4">
        <v>1</v>
      </c>
      <c r="K8" s="4" t="s">
        <v>30</v>
      </c>
      <c r="L8" s="4">
        <v>-300.19</v>
      </c>
      <c r="M8" s="4">
        <v>-300.19</v>
      </c>
      <c r="N8" s="4" t="s">
        <v>45</v>
      </c>
      <c r="O8" s="4" t="s">
        <v>46</v>
      </c>
      <c r="P8" s="4" t="s">
        <v>33</v>
      </c>
      <c r="Q8" s="4">
        <v>0</v>
      </c>
      <c r="R8" s="7">
        <v>44677</v>
      </c>
      <c r="S8" s="6">
        <v>44697</v>
      </c>
      <c r="T8" s="4" t="s">
        <v>34</v>
      </c>
      <c r="U8" s="4">
        <v>-300.19</v>
      </c>
      <c r="V8" s="4">
        <v>0</v>
      </c>
      <c r="W8" s="4">
        <v>0</v>
      </c>
      <c r="X8" s="4" t="s">
        <v>47</v>
      </c>
      <c r="Y8" s="4" t="s">
        <v>48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39</v>
      </c>
      <c r="E9" s="4" t="s">
        <v>55</v>
      </c>
      <c r="F9" s="6">
        <v>44681</v>
      </c>
      <c r="G9" s="6">
        <v>44682</v>
      </c>
      <c r="H9" s="4">
        <v>1</v>
      </c>
      <c r="I9" s="4">
        <v>1</v>
      </c>
      <c r="J9" s="4">
        <v>1</v>
      </c>
      <c r="K9" s="4" t="s">
        <v>30</v>
      </c>
      <c r="L9" s="4">
        <v>292.5</v>
      </c>
      <c r="M9" s="4">
        <v>292.5</v>
      </c>
      <c r="N9" s="4" t="s">
        <v>56</v>
      </c>
      <c r="O9" s="4" t="s">
        <v>46</v>
      </c>
      <c r="P9" s="4" t="s">
        <v>33</v>
      </c>
      <c r="Q9" s="4">
        <v>0</v>
      </c>
      <c r="R9" s="7">
        <v>44680</v>
      </c>
      <c r="S9" s="6">
        <v>44697</v>
      </c>
      <c r="T9" s="4" t="s">
        <v>34</v>
      </c>
      <c r="U9" s="4">
        <v>292.5</v>
      </c>
      <c r="V9" s="4">
        <v>0</v>
      </c>
      <c r="W9" s="4">
        <v>0</v>
      </c>
      <c r="X9" s="4" t="s">
        <v>36</v>
      </c>
      <c r="Y9" s="4" t="s">
        <v>57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44681</v>
      </c>
      <c r="G10" s="6">
        <v>44682</v>
      </c>
      <c r="H10" s="4">
        <v>1</v>
      </c>
      <c r="I10" s="4">
        <v>1</v>
      </c>
      <c r="J10" s="4">
        <v>1</v>
      </c>
      <c r="K10" s="4" t="s">
        <v>30</v>
      </c>
      <c r="L10" s="4">
        <v>357.54</v>
      </c>
      <c r="M10" s="4">
        <v>357.54</v>
      </c>
      <c r="N10" s="4" t="s">
        <v>61</v>
      </c>
      <c r="O10" s="4" t="s">
        <v>46</v>
      </c>
      <c r="P10" s="4" t="s">
        <v>33</v>
      </c>
      <c r="Q10" s="4">
        <v>0</v>
      </c>
      <c r="R10" s="7">
        <v>44681</v>
      </c>
      <c r="S10" s="6">
        <v>44697</v>
      </c>
      <c r="T10" s="4" t="s">
        <v>34</v>
      </c>
      <c r="U10" s="4">
        <v>357.54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G25" sqref="G2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9">
      <c r="A2" s="5">
        <v>17856252679</v>
      </c>
      <c r="B2" s="6">
        <v>44680</v>
      </c>
      <c r="C2" s="6">
        <v>44681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 t="shared" ref="G2:G7" si="0"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17863406647</v>
      </c>
      <c r="B3" s="6">
        <v>44680</v>
      </c>
      <c r="C3" s="6">
        <v>44681</v>
      </c>
      <c r="D3" s="4">
        <v>280.17</v>
      </c>
      <c r="E3" s="4" t="str">
        <f>VLOOKUP(A3,HOP!A:L,12,0)</f>
        <v>280.17</v>
      </c>
      <c r="F3" s="4" t="str">
        <f>VLOOKUP(A3,HOP!A:C,3,0)</f>
        <v>2528878</v>
      </c>
      <c r="G3" s="4">
        <f t="shared" si="0"/>
        <v>0</v>
      </c>
      <c r="H3" s="4" t="str">
        <f>$H$1&amp;F3</f>
        <v>，2528878</v>
      </c>
      <c r="I3" s="4" t="str">
        <f>VLOOKUP(A3,HOP!A:U,21,0)</f>
        <v>Saas酒店</v>
      </c>
    </row>
    <row r="4" s="4" customFormat="1" hidden="1" spans="1:9">
      <c r="A4" s="5">
        <v>17849536594</v>
      </c>
      <c r="B4" s="6">
        <v>44681</v>
      </c>
      <c r="C4" s="6">
        <v>44682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17851519155</v>
      </c>
      <c r="B5" s="6">
        <v>44681</v>
      </c>
      <c r="C5" s="6">
        <v>44682</v>
      </c>
      <c r="D5" s="4">
        <v>0</v>
      </c>
      <c r="E5" s="4" t="str">
        <f>VLOOKUP(A5,HOP!A:L,12,0)</f>
        <v>0.00</v>
      </c>
      <c r="F5" s="4" t="str">
        <f>VLOOKUP(A5,HOP!A:C,3,0)</f>
        <v>2526222</v>
      </c>
      <c r="G5" s="4">
        <f t="shared" si="0"/>
        <v>0</v>
      </c>
      <c r="H5" s="4" t="str">
        <f>$H$1&amp;F5</f>
        <v>，2526222</v>
      </c>
      <c r="I5" s="4" t="str">
        <f>VLOOKUP(A5,HOP!A:U,21,0)</f>
        <v>直连</v>
      </c>
    </row>
    <row r="6" s="4" customFormat="1" spans="1:10">
      <c r="A6" s="5">
        <v>17863328432</v>
      </c>
      <c r="B6" s="6">
        <v>44681</v>
      </c>
      <c r="C6" s="6">
        <v>44682</v>
      </c>
      <c r="D6" s="4">
        <v>292.5</v>
      </c>
      <c r="E6" s="4">
        <v>292.5</v>
      </c>
      <c r="F6" s="8" t="s">
        <v>63</v>
      </c>
      <c r="G6" s="4">
        <f t="shared" si="0"/>
        <v>0</v>
      </c>
      <c r="H6" s="4" t="str">
        <f>$H$1&amp;F6</f>
        <v>，202204291040450025</v>
      </c>
      <c r="I6" s="4" t="e">
        <f>VLOOKUP(A6,HOP!A:U,21,0)</f>
        <v>#N/A</v>
      </c>
      <c r="J6" s="4">
        <v>4.29</v>
      </c>
    </row>
    <row r="7" s="4" customFormat="1" spans="1:9">
      <c r="A7" s="5">
        <v>17871626502</v>
      </c>
      <c r="B7" s="6">
        <v>44681</v>
      </c>
      <c r="C7" s="6">
        <v>44682</v>
      </c>
      <c r="D7" s="4">
        <v>357.54</v>
      </c>
      <c r="E7" s="4" t="str">
        <f>VLOOKUP(A7,HOP!A:L,12,0)</f>
        <v>357.54</v>
      </c>
      <c r="F7" s="4" t="str">
        <f>VLOOKUP(A7,HOP!A:C,3,0)</f>
        <v>2531367</v>
      </c>
      <c r="G7" s="4">
        <f t="shared" si="0"/>
        <v>0</v>
      </c>
      <c r="H7" s="4" t="str">
        <f>$H$1&amp;F7</f>
        <v>，2531367</v>
      </c>
      <c r="I7" s="4" t="str">
        <f>VLOOKUP(A7,HOP!A:U,21,0)</f>
        <v>直连</v>
      </c>
    </row>
    <row r="9" spans="4:4">
      <c r="D9" s="4">
        <f>SUM(D2:D8)</f>
        <v>930.21</v>
      </c>
    </row>
    <row r="12" spans="1:5">
      <c r="A12" s="4" t="s">
        <v>64</v>
      </c>
      <c r="D12" s="4">
        <v>357.54</v>
      </c>
      <c r="E12" s="4">
        <v>413.38</v>
      </c>
    </row>
    <row r="13" spans="1:5">
      <c r="A13" s="4" t="s">
        <v>65</v>
      </c>
      <c r="D13" s="4">
        <v>280.17</v>
      </c>
      <c r="E13" s="4">
        <v>323.92</v>
      </c>
    </row>
    <row r="14" spans="1:5">
      <c r="A14" s="4" t="s">
        <v>66</v>
      </c>
      <c r="D14" s="4">
        <v>292.5</v>
      </c>
      <c r="E14" s="4">
        <v>338.18</v>
      </c>
    </row>
    <row r="15" spans="1:5">
      <c r="A15" s="4" t="s">
        <v>67</v>
      </c>
      <c r="D15" s="4">
        <f>SUBTOTAL(9,D12:D14)</f>
        <v>930.21</v>
      </c>
      <c r="E15" s="4">
        <f>SUBTOTAL(9,E12:E14)</f>
        <v>1075.48</v>
      </c>
    </row>
    <row r="16" spans="1:1">
      <c r="A16" s="4" t="s">
        <v>68</v>
      </c>
    </row>
  </sheetData>
  <autoFilter ref="A1:X7">
    <filterColumn colId="3">
      <filters>
        <filter val="357.54"/>
        <filter val="292.5"/>
        <filter val="280.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</row>
    <row r="2" s="1" customFormat="1" spans="1:21">
      <c r="A2" s="3">
        <v>17871626502</v>
      </c>
      <c r="B2" s="1" t="s">
        <v>87</v>
      </c>
      <c r="C2" s="1" t="s">
        <v>88</v>
      </c>
      <c r="D2" s="1" t="s">
        <v>89</v>
      </c>
      <c r="E2" s="1" t="s">
        <v>61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17863406647</v>
      </c>
      <c r="B3" s="1" t="s">
        <v>102</v>
      </c>
      <c r="C3" s="1" t="s">
        <v>103</v>
      </c>
      <c r="D3" s="1" t="s">
        <v>104</v>
      </c>
      <c r="E3" s="1" t="s">
        <v>41</v>
      </c>
      <c r="F3" s="1" t="s">
        <v>102</v>
      </c>
      <c r="G3" s="1" t="s">
        <v>87</v>
      </c>
      <c r="H3" s="1" t="s">
        <v>91</v>
      </c>
      <c r="I3" s="1" t="s">
        <v>105</v>
      </c>
      <c r="J3" s="1" t="s">
        <v>93</v>
      </c>
      <c r="K3" s="1" t="s">
        <v>105</v>
      </c>
      <c r="L3" s="1" t="s">
        <v>105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106</v>
      </c>
      <c r="S3" s="1" t="s">
        <v>99</v>
      </c>
      <c r="T3" s="1" t="s">
        <v>100</v>
      </c>
      <c r="U3" s="1" t="s">
        <v>107</v>
      </c>
    </row>
    <row r="4" s="1" customFormat="1" spans="1:21">
      <c r="A4" s="3">
        <v>17851519155</v>
      </c>
      <c r="B4" s="1" t="s">
        <v>108</v>
      </c>
      <c r="C4" s="1" t="s">
        <v>109</v>
      </c>
      <c r="D4" s="1" t="s">
        <v>110</v>
      </c>
      <c r="E4" s="1" t="s">
        <v>52</v>
      </c>
      <c r="F4" s="1" t="s">
        <v>87</v>
      </c>
      <c r="G4" s="1" t="s">
        <v>90</v>
      </c>
      <c r="H4" s="1" t="s">
        <v>91</v>
      </c>
      <c r="I4" s="1" t="s">
        <v>95</v>
      </c>
      <c r="J4" s="1" t="s">
        <v>93</v>
      </c>
      <c r="K4" s="1" t="s">
        <v>95</v>
      </c>
      <c r="L4" s="1" t="s">
        <v>95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111</v>
      </c>
      <c r="S4" s="1" t="s">
        <v>99</v>
      </c>
      <c r="T4" s="1" t="s">
        <v>100</v>
      </c>
      <c r="U4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2022-05-16T01:12:00Z</dcterms:created>
  <dcterms:modified xsi:type="dcterms:W3CDTF">2022-05-16T07:59:29Z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199226DF40F646E0B062FED117545BBD</vt:lpwstr>
  </property>
  <property fmtid="{D5CDD505-2E9C-101B-9397-08002B2CF9AE}" pid="3" name="KSOProductBuildVer">
    <vt:lpwstr>2052-11.1.0.11636</vt:lpwstr>
  </property>
</Properties>
</file>