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<sst xmlns="http://schemas.openxmlformats.org/spreadsheetml/2006/main" count="342" uniqueCount="141">
  <si>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</si>
  <si>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</si>
  <si>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</si>
  <si>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</si>
  <si>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</si>
  <si>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</si>
  <si>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</si>
  <si>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</si>
  <si>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</si>
  <si>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</si>
  <si>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</si>
  <si>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</si>
  <si>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</si>
  <si>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</si>
  <si>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</si>
  <si>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</si>
  <si>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</si>
  <si>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</si>
  <si>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</si>
  <si>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</si>
  <si>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</si>
  <si>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</si>
  <si>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</si>
  <si>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</si>
  <si>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</si>
  <si>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17919393429	</t>
  </si>
  <si>
    <t>Ctrip</t>
  </si>
  <si>
    <t>正常</t>
  </si>
  <si>
    <t>[南京]南京竹山路地铁站亚朵酒店(46270687)</t>
  </si>
  <si>
    <t>雅致大床房&lt;双人入住&gt;&lt;内宾&gt;&lt;预付&gt;&lt;单早&gt;</t>
  </si>
  <si>
    <t>CNY</t>
  </si>
  <si>
    <t>杨国利</t>
  </si>
  <si>
    <t>CA11323220515CNY</t>
  </si>
  <si>
    <t>未提现</t>
  </si>
  <si>
    <t>携程开票</t>
  </si>
  <si>
    <t xml:space="preserve">	</t>
  </si>
  <si>
    <t xml:space="preserve">17919404371	</t>
  </si>
  <si>
    <t>[福州]福州火车站亚朵酒店(50191420)</t>
  </si>
  <si>
    <t>雅致房&lt;双人入住&gt;&lt;内宾&gt;&lt;预付&gt;&lt;单早&gt;</t>
  </si>
  <si>
    <t>蒋昌有</t>
  </si>
  <si>
    <t xml:space="preserve">17919890405	</t>
  </si>
  <si>
    <t>[惠州]维也纳酒店(大亚湾新寮店)(79028214)</t>
  </si>
  <si>
    <t>豪华大床房&lt;双人入住&gt;&lt;内宾&gt;&lt;预付&gt;&lt;双早&gt;</t>
  </si>
  <si>
    <t>彭智武</t>
  </si>
  <si>
    <t xml:space="preserve">17915380573	</t>
  </si>
  <si>
    <t>[重庆]重庆永川高铁站兴龙湖亚朵酒店(71580412)</t>
  </si>
  <si>
    <t>几木双床房&lt;双人入住&gt;&lt;内宾&gt;&lt;预付&gt;&lt;单早&gt;</t>
  </si>
  <si>
    <t>林阳</t>
  </si>
  <si>
    <t>CA11323220516CNY</t>
  </si>
  <si>
    <t xml:space="preserve">17915500469	</t>
  </si>
  <si>
    <t>[楚雄市]维也纳国际酒店（楚雄瑞特店）(83294365)</t>
  </si>
  <si>
    <t>景观大床房&lt;双人入住&gt;&lt;内宾&gt;&lt;预付&gt;&lt;双早&gt;</t>
  </si>
  <si>
    <t>陈荣宽</t>
  </si>
  <si>
    <t xml:space="preserve">17924989449	</t>
  </si>
  <si>
    <t>[泗阳]泗阳上海路亚朵酒店(65109603)</t>
  </si>
  <si>
    <t>高级大床房&lt;双人入住&gt;&lt;内宾&gt;&lt;预付&gt;&lt;单早&gt;</t>
  </si>
  <si>
    <t>郑秋彤</t>
  </si>
  <si>
    <t xml:space="preserve">17925980825	</t>
  </si>
  <si>
    <t>[重庆]IU酒店(重庆西站跳蹬工业区店)(83294659)</t>
  </si>
  <si>
    <t>小U·超级大床房&lt;双人入住&gt;&lt;内宾&gt;&lt;预付&gt;&lt;双早&gt;</t>
  </si>
  <si>
    <t>杨经纬</t>
  </si>
  <si>
    <t xml:space="preserve">2548425	</t>
  </si>
  <si>
    <t xml:space="preserve">17926096541	</t>
  </si>
  <si>
    <t>[惠州]麗枫酒店(惠州世贸中心店)(83288201)</t>
  </si>
  <si>
    <t>豪华大床房&lt;单人入住&gt;&lt;内宾&gt;&lt;预付&gt;&lt;单早&gt;</t>
  </si>
  <si>
    <t>杨成露</t>
  </si>
  <si>
    <t xml:space="preserve">17926105989	</t>
  </si>
  <si>
    <t>[百色]维也纳国际酒店(百色高铁站店)(83922912)</t>
  </si>
  <si>
    <t>高级大床房&lt;双人入住&gt;&lt;内宾&gt;&lt;预付&gt;&lt;双早&gt;</t>
  </si>
  <si>
    <t>黄嘉家</t>
  </si>
  <si>
    <t>，</t>
  </si>
  <si>
    <t>A220516094126481</t>
  </si>
  <si>
    <t>CNY / HKD 当前参考汇率: 1.156171203</t>
  </si>
  <si>
    <t>总计：3693.25 CNY/
4270.03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</si>
  <si>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</si>
  <si>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</si>
  <si>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</si>
  <si>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</si>
  <si>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</si>
  <si>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</si>
  <si>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</si>
  <si>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</si>
  <si>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</si>
  <si>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</si>
  <si>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</si>
  <si>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</si>
  <si>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</si>
  <si>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</si>
  <si>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</si>
  <si>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</si>
  <si>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</si>
  <si>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</si>
  <si>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2022-05-12</t>
  </si>
  <si>
    <t>2548484</t>
  </si>
  <si>
    <t>维也纳国际酒店(百色高铁站店)</t>
  </si>
  <si>
    <t>2022-05-13</t>
  </si>
  <si>
    <t>退房日月结</t>
  </si>
  <si>
    <t>224.40</t>
  </si>
  <si>
    <t>RMB</t>
  </si>
  <si>
    <t>0</t>
  </si>
  <si>
    <t>0.00</t>
  </si>
  <si>
    <t>携程汇智国内直连</t>
  </si>
  <si>
    <t>1861</t>
  </si>
  <si>
    <t>2022-05-12 23:06:38</t>
  </si>
  <si>
    <t>否</t>
  </si>
  <si>
    <t>汇智国际旅游发展有限公司</t>
  </si>
  <si>
    <t>直连</t>
  </si>
  <si>
    <t>2548476</t>
  </si>
  <si>
    <t>麗枫酒店(惠州世贸中心店)</t>
  </si>
  <si>
    <t>347.82</t>
  </si>
  <si>
    <t>2022-05-12 23:02:57</t>
  </si>
  <si>
    <t>2548425</t>
  </si>
  <si>
    <t>IU酒店(重庆跳蹬工业区店)</t>
  </si>
  <si>
    <t>202.98</t>
  </si>
  <si>
    <t>2022-05-12 22:19:52</t>
  </si>
  <si>
    <t>2548044</t>
  </si>
  <si>
    <t>泗阳上海路亚朵酒店</t>
  </si>
  <si>
    <t>252.35</t>
  </si>
  <si>
    <t>2022-05-12 17:07:47</t>
  </si>
  <si>
    <t>2022-05-11</t>
  </si>
  <si>
    <t>2547075</t>
  </si>
  <si>
    <t xml:space="preserve">维也纳酒店(大亚湾新寮店) </t>
  </si>
  <si>
    <t>208.08</t>
  </si>
  <si>
    <t>2022-05-11 17:51:44</t>
  </si>
  <si>
    <t>2546820</t>
  </si>
  <si>
    <t>福州火车站亚朵酒店</t>
  </si>
  <si>
    <t>336.78</t>
  </si>
  <si>
    <t>2022-05-11 15:13:06</t>
  </si>
  <si>
    <t>2546815</t>
  </si>
  <si>
    <t>南京竹山路地铁站亚朵酒店</t>
  </si>
  <si>
    <t>311.84</t>
  </si>
  <si>
    <t>2022-05-11 15:09:04</t>
  </si>
  <si>
    <t>2022-05-10</t>
  </si>
  <si>
    <t>2546226</t>
  </si>
  <si>
    <t>维也纳国际酒店（楚雄瑞特店）</t>
  </si>
  <si>
    <t>798.66</t>
  </si>
  <si>
    <t>2022-05-10 22:46:33</t>
  </si>
  <si>
    <t>2546086</t>
  </si>
  <si>
    <t>重庆永川高铁站兴龙湖亚朵酒店</t>
  </si>
  <si>
    <t>1010.34</t>
  </si>
  <si>
    <t>2022-05-10 21:22:47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</si>
</sst>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5" borderId="1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44692</v>
      </c>
      <c r="G2" s="6">
        <v>44693</v>
      </c>
      <c r="H2" s="4">
        <v>1</v>
      </c>
      <c r="I2" s="4">
        <v>1</v>
      </c>
      <c r="J2" s="4">
        <v>1</v>
      </c>
      <c r="K2" s="4" t="s">
        <v>30</v>
      </c>
      <c r="L2" s="4">
        <v>311.84</v>
      </c>
      <c r="M2" s="4">
        <v>311.84</v>
      </c>
      <c r="N2" s="4" t="s">
        <v>31</v>
      </c>
      <c r="O2" s="4" t="s">
        <v>32</v>
      </c>
      <c r="P2" s="4" t="s">
        <v>33</v>
      </c>
      <c r="Q2" s="4">
        <v>0</v>
      </c>
      <c r="R2" s="7">
        <v>44692</v>
      </c>
      <c r="S2" s="6">
        <v>44696</v>
      </c>
      <c r="T2" s="4" t="s">
        <v>34</v>
      </c>
      <c r="U2" s="4">
        <v>311.84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44692</v>
      </c>
      <c r="G3" s="6">
        <v>44693</v>
      </c>
      <c r="H3" s="4">
        <v>1</v>
      </c>
      <c r="I3" s="4">
        <v>1</v>
      </c>
      <c r="J3" s="4">
        <v>1</v>
      </c>
      <c r="K3" s="4" t="s">
        <v>30</v>
      </c>
      <c r="L3" s="4">
        <v>336.78</v>
      </c>
      <c r="M3" s="4">
        <v>336.78</v>
      </c>
      <c r="N3" s="4" t="s">
        <v>39</v>
      </c>
      <c r="O3" s="4" t="s">
        <v>32</v>
      </c>
      <c r="P3" s="4" t="s">
        <v>33</v>
      </c>
      <c r="Q3" s="4">
        <v>0</v>
      </c>
      <c r="R3" s="7">
        <v>44692</v>
      </c>
      <c r="S3" s="6">
        <v>44696</v>
      </c>
      <c r="T3" s="4" t="s">
        <v>34</v>
      </c>
      <c r="U3" s="4">
        <v>336.78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44692</v>
      </c>
      <c r="G4" s="6">
        <v>44693</v>
      </c>
      <c r="H4" s="4">
        <v>1</v>
      </c>
      <c r="I4" s="4">
        <v>1</v>
      </c>
      <c r="J4" s="4">
        <v>1</v>
      </c>
      <c r="K4" s="4" t="s">
        <v>30</v>
      </c>
      <c r="L4" s="4">
        <v>208.08</v>
      </c>
      <c r="M4" s="4">
        <v>208.08</v>
      </c>
      <c r="N4" s="4" t="s">
        <v>43</v>
      </c>
      <c r="O4" s="4" t="s">
        <v>32</v>
      </c>
      <c r="P4" s="4" t="s">
        <v>33</v>
      </c>
      <c r="Q4" s="4">
        <v>0</v>
      </c>
      <c r="R4" s="7">
        <v>44692</v>
      </c>
      <c r="S4" s="6">
        <v>44696</v>
      </c>
      <c r="T4" s="4" t="s">
        <v>34</v>
      </c>
      <c r="U4" s="4">
        <v>208.08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44691</v>
      </c>
      <c r="G5" s="6">
        <v>44694</v>
      </c>
      <c r="H5" s="4">
        <v>1</v>
      </c>
      <c r="I5" s="4">
        <v>3</v>
      </c>
      <c r="J5" s="4">
        <v>3</v>
      </c>
      <c r="K5" s="4" t="s">
        <v>30</v>
      </c>
      <c r="L5" s="4">
        <v>1010.34</v>
      </c>
      <c r="M5" s="4">
        <v>1010.34</v>
      </c>
      <c r="N5" s="4" t="s">
        <v>47</v>
      </c>
      <c r="O5" s="4" t="s">
        <v>48</v>
      </c>
      <c r="P5" s="4" t="s">
        <v>33</v>
      </c>
      <c r="Q5" s="4">
        <v>0</v>
      </c>
      <c r="R5" s="7">
        <v>44691</v>
      </c>
      <c r="S5" s="6">
        <v>44697</v>
      </c>
      <c r="T5" s="4" t="s">
        <v>34</v>
      </c>
      <c r="U5" s="4">
        <v>1010.34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44691</v>
      </c>
      <c r="G6" s="6">
        <v>44694</v>
      </c>
      <c r="H6" s="4">
        <v>1</v>
      </c>
      <c r="I6" s="4">
        <v>3</v>
      </c>
      <c r="J6" s="4">
        <v>3</v>
      </c>
      <c r="K6" s="4" t="s">
        <v>30</v>
      </c>
      <c r="L6" s="4">
        <v>798.66</v>
      </c>
      <c r="M6" s="4">
        <v>798.66</v>
      </c>
      <c r="N6" s="4" t="s">
        <v>52</v>
      </c>
      <c r="O6" s="4" t="s">
        <v>48</v>
      </c>
      <c r="P6" s="4" t="s">
        <v>33</v>
      </c>
      <c r="Q6" s="4">
        <v>0</v>
      </c>
      <c r="R6" s="7">
        <v>44691</v>
      </c>
      <c r="S6" s="6">
        <v>44697</v>
      </c>
      <c r="T6" s="4" t="s">
        <v>34</v>
      </c>
      <c r="U6" s="4">
        <v>798.66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44693</v>
      </c>
      <c r="G7" s="6">
        <v>44694</v>
      </c>
      <c r="H7" s="4">
        <v>1</v>
      </c>
      <c r="I7" s="4">
        <v>1</v>
      </c>
      <c r="J7" s="4">
        <v>1</v>
      </c>
      <c r="K7" s="4" t="s">
        <v>30</v>
      </c>
      <c r="L7" s="4">
        <v>252.35</v>
      </c>
      <c r="M7" s="4">
        <v>252.35</v>
      </c>
      <c r="N7" s="4" t="s">
        <v>56</v>
      </c>
      <c r="O7" s="4" t="s">
        <v>48</v>
      </c>
      <c r="P7" s="4" t="s">
        <v>33</v>
      </c>
      <c r="Q7" s="4">
        <v>0</v>
      </c>
      <c r="R7" s="7">
        <v>44693</v>
      </c>
      <c r="S7" s="6">
        <v>44697</v>
      </c>
      <c r="T7" s="4" t="s">
        <v>34</v>
      </c>
      <c r="U7" s="4">
        <v>252.35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44693</v>
      </c>
      <c r="G8" s="6">
        <v>44694</v>
      </c>
      <c r="H8" s="4">
        <v>1</v>
      </c>
      <c r="I8" s="4">
        <v>1</v>
      </c>
      <c r="J8" s="4">
        <v>1</v>
      </c>
      <c r="K8" s="4" t="s">
        <v>30</v>
      </c>
      <c r="L8" s="4">
        <v>202.98</v>
      </c>
      <c r="M8" s="4">
        <v>202.98</v>
      </c>
      <c r="N8" s="4" t="s">
        <v>60</v>
      </c>
      <c r="O8" s="4" t="s">
        <v>48</v>
      </c>
      <c r="P8" s="4" t="s">
        <v>33</v>
      </c>
      <c r="Q8" s="4">
        <v>0</v>
      </c>
      <c r="R8" s="7">
        <v>44693</v>
      </c>
      <c r="S8" s="6">
        <v>44697</v>
      </c>
      <c r="T8" s="4" t="s">
        <v>34</v>
      </c>
      <c r="U8" s="4">
        <v>202.98</v>
      </c>
      <c r="V8" s="4">
        <v>0</v>
      </c>
      <c r="W8" s="4">
        <v>0</v>
      </c>
      <c r="X8" s="4" t="s">
        <v>61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44693</v>
      </c>
      <c r="G9" s="6">
        <v>44694</v>
      </c>
      <c r="H9" s="4">
        <v>1</v>
      </c>
      <c r="I9" s="4">
        <v>1</v>
      </c>
      <c r="J9" s="4">
        <v>1</v>
      </c>
      <c r="K9" s="4" t="s">
        <v>30</v>
      </c>
      <c r="L9" s="4">
        <v>347.82</v>
      </c>
      <c r="M9" s="4">
        <v>347.82</v>
      </c>
      <c r="N9" s="4" t="s">
        <v>65</v>
      </c>
      <c r="O9" s="4" t="s">
        <v>48</v>
      </c>
      <c r="P9" s="4" t="s">
        <v>33</v>
      </c>
      <c r="Q9" s="4">
        <v>0</v>
      </c>
      <c r="R9" s="7">
        <v>44693</v>
      </c>
      <c r="S9" s="6">
        <v>44697</v>
      </c>
      <c r="T9" s="4" t="s">
        <v>34</v>
      </c>
      <c r="U9" s="4">
        <v>347.82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44693</v>
      </c>
      <c r="G10" s="6">
        <v>44694</v>
      </c>
      <c r="H10" s="4">
        <v>1</v>
      </c>
      <c r="I10" s="4">
        <v>1</v>
      </c>
      <c r="J10" s="4">
        <v>1</v>
      </c>
      <c r="K10" s="4" t="s">
        <v>30</v>
      </c>
      <c r="L10" s="4">
        <v>224.4</v>
      </c>
      <c r="M10" s="4">
        <v>224.4</v>
      </c>
      <c r="N10" s="4" t="s">
        <v>69</v>
      </c>
      <c r="O10" s="4" t="s">
        <v>48</v>
      </c>
      <c r="P10" s="4" t="s">
        <v>33</v>
      </c>
      <c r="Q10" s="4">
        <v>0</v>
      </c>
      <c r="R10" s="7">
        <v>44693</v>
      </c>
      <c r="S10" s="6">
        <v>44697</v>
      </c>
      <c r="T10" s="4" t="s">
        <v>34</v>
      </c>
      <c r="U10" s="4">
        <v>224.4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17919393429</v>
      </c>
      <c r="B2" s="6">
        <v>44692</v>
      </c>
      <c r="C2" s="6">
        <v>44693</v>
      </c>
      <c r="D2" s="4">
        <v>311.84</v>
      </c>
      <c r="E2" s="4" t="str">
        <f>VLOOKUP(A2,HOP!A:L,12,0)</f>
        <v>311.84</v>
      </c>
      <c r="F2" s="4" t="str">
        <f>VLOOKUP(A2,HOP!A:C,3,0)</f>
        <v>2546815</v>
      </c>
      <c r="G2" s="4">
        <f>D2-E2</f>
        <v>0</v>
      </c>
      <c r="H2" s="4" t="str">
        <f>$H$1&amp;F2</f>
        <v>，2546815</v>
      </c>
      <c r="I2" s="4" t="str">
        <f>VLOOKUP(A2,HOP!A:U,21,0)</f>
        <v>直连</v>
      </c>
    </row>
    <row r="3" s="4" customFormat="1" spans="1:9">
      <c r="A3" s="5">
        <v>17919404371</v>
      </c>
      <c r="B3" s="6">
        <v>44692</v>
      </c>
      <c r="C3" s="6">
        <v>44693</v>
      </c>
      <c r="D3" s="4">
        <v>336.78</v>
      </c>
      <c r="E3" s="4" t="str">
        <f>VLOOKUP(A3,HOP!A:L,12,0)</f>
        <v>336.78</v>
      </c>
      <c r="F3" s="4" t="str">
        <f>VLOOKUP(A3,HOP!A:C,3,0)</f>
        <v>2546820</v>
      </c>
      <c r="G3" s="4">
        <f t="shared" ref="G3:G10" si="0">D3-E3</f>
        <v>0</v>
      </c>
      <c r="H3" s="4" t="str">
        <f t="shared" ref="H3:H10" si="1">$H$1&amp;F3</f>
        <v>，2546820</v>
      </c>
      <c r="I3" s="4" t="str">
        <f>VLOOKUP(A3,HOP!A:U,21,0)</f>
        <v>直连</v>
      </c>
    </row>
    <row r="4" s="4" customFormat="1" spans="1:9">
      <c r="A4" s="5">
        <v>17919890405</v>
      </c>
      <c r="B4" s="6">
        <v>44692</v>
      </c>
      <c r="C4" s="6">
        <v>44693</v>
      </c>
      <c r="D4" s="4">
        <v>208.08</v>
      </c>
      <c r="E4" s="4" t="str">
        <f>VLOOKUP(A4,HOP!A:L,12,0)</f>
        <v>208.08</v>
      </c>
      <c r="F4" s="4" t="str">
        <f>VLOOKUP(A4,HOP!A:C,3,0)</f>
        <v>2547075</v>
      </c>
      <c r="G4" s="4">
        <f t="shared" si="0"/>
        <v>0</v>
      </c>
      <c r="H4" s="4" t="str">
        <f t="shared" si="1"/>
        <v>，2547075</v>
      </c>
      <c r="I4" s="4" t="str">
        <f>VLOOKUP(A4,HOP!A:U,21,0)</f>
        <v>直连</v>
      </c>
    </row>
    <row r="5" s="4" customFormat="1" spans="1:9">
      <c r="A5" s="5">
        <v>17915380573</v>
      </c>
      <c r="B5" s="6">
        <v>44691</v>
      </c>
      <c r="C5" s="6">
        <v>44694</v>
      </c>
      <c r="D5" s="4">
        <v>1010.34</v>
      </c>
      <c r="E5" s="4" t="str">
        <f>VLOOKUP(A5,HOP!A:L,12,0)</f>
        <v>1010.34</v>
      </c>
      <c r="F5" s="4" t="str">
        <f>VLOOKUP(A5,HOP!A:C,3,0)</f>
        <v>2546086</v>
      </c>
      <c r="G5" s="4">
        <f t="shared" si="0"/>
        <v>0</v>
      </c>
      <c r="H5" s="4" t="str">
        <f t="shared" si="1"/>
        <v>，2546086</v>
      </c>
      <c r="I5" s="4" t="str">
        <f>VLOOKUP(A5,HOP!A:U,21,0)</f>
        <v>直连</v>
      </c>
    </row>
    <row r="6" s="4" customFormat="1" spans="1:9">
      <c r="A6" s="5">
        <v>17915500469</v>
      </c>
      <c r="B6" s="6">
        <v>44691</v>
      </c>
      <c r="C6" s="6">
        <v>44694</v>
      </c>
      <c r="D6" s="4">
        <v>798.66</v>
      </c>
      <c r="E6" s="4" t="str">
        <f>VLOOKUP(A6,HOP!A:L,12,0)</f>
        <v>798.66</v>
      </c>
      <c r="F6" s="4" t="str">
        <f>VLOOKUP(A6,HOP!A:C,3,0)</f>
        <v>2546226</v>
      </c>
      <c r="G6" s="4">
        <f t="shared" si="0"/>
        <v>0</v>
      </c>
      <c r="H6" s="4" t="str">
        <f t="shared" si="1"/>
        <v>，2546226</v>
      </c>
      <c r="I6" s="4" t="str">
        <f>VLOOKUP(A6,HOP!A:U,21,0)</f>
        <v>直连</v>
      </c>
    </row>
    <row r="7" s="4" customFormat="1" spans="1:9">
      <c r="A7" s="5">
        <v>17924989449</v>
      </c>
      <c r="B7" s="6">
        <v>44693</v>
      </c>
      <c r="C7" s="6">
        <v>44694</v>
      </c>
      <c r="D7" s="4">
        <v>252.35</v>
      </c>
      <c r="E7" s="4" t="str">
        <f>VLOOKUP(A7,HOP!A:L,12,0)</f>
        <v>252.35</v>
      </c>
      <c r="F7" s="4" t="str">
        <f>VLOOKUP(A7,HOP!A:C,3,0)</f>
        <v>2548044</v>
      </c>
      <c r="G7" s="4">
        <f t="shared" si="0"/>
        <v>0</v>
      </c>
      <c r="H7" s="4" t="str">
        <f t="shared" si="1"/>
        <v>，2548044</v>
      </c>
      <c r="I7" s="4" t="str">
        <f>VLOOKUP(A7,HOP!A:U,21,0)</f>
        <v>直连</v>
      </c>
    </row>
    <row r="8" s="4" customFormat="1" spans="1:9">
      <c r="A8" s="5">
        <v>17925980825</v>
      </c>
      <c r="B8" s="6">
        <v>44693</v>
      </c>
      <c r="C8" s="6">
        <v>44694</v>
      </c>
      <c r="D8" s="4">
        <v>202.98</v>
      </c>
      <c r="E8" s="4" t="str">
        <f>VLOOKUP(A8,HOP!A:L,12,0)</f>
        <v>202.98</v>
      </c>
      <c r="F8" s="4" t="str">
        <f>VLOOKUP(A8,HOP!A:C,3,0)</f>
        <v>2548425</v>
      </c>
      <c r="G8" s="4">
        <f t="shared" si="0"/>
        <v>0</v>
      </c>
      <c r="H8" s="4" t="str">
        <f t="shared" si="1"/>
        <v>，2548425</v>
      </c>
      <c r="I8" s="4" t="str">
        <f>VLOOKUP(A8,HOP!A:U,21,0)</f>
        <v>直连</v>
      </c>
    </row>
    <row r="9" s="4" customFormat="1" spans="1:9">
      <c r="A9" s="5">
        <v>17926096541</v>
      </c>
      <c r="B9" s="6">
        <v>44693</v>
      </c>
      <c r="C9" s="6">
        <v>44694</v>
      </c>
      <c r="D9" s="4">
        <v>347.82</v>
      </c>
      <c r="E9" s="4" t="str">
        <f>VLOOKUP(A9,HOP!A:L,12,0)</f>
        <v>347.82</v>
      </c>
      <c r="F9" s="4" t="str">
        <f>VLOOKUP(A9,HOP!A:C,3,0)</f>
        <v>2548476</v>
      </c>
      <c r="G9" s="4">
        <f t="shared" si="0"/>
        <v>0</v>
      </c>
      <c r="H9" s="4" t="str">
        <f t="shared" si="1"/>
        <v>，2548476</v>
      </c>
      <c r="I9" s="4" t="str">
        <f>VLOOKUP(A9,HOP!A:U,21,0)</f>
        <v>直连</v>
      </c>
    </row>
    <row r="10" s="4" customFormat="1" spans="1:9">
      <c r="A10" s="5">
        <v>17926105989</v>
      </c>
      <c r="B10" s="6">
        <v>44693</v>
      </c>
      <c r="C10" s="6">
        <v>44694</v>
      </c>
      <c r="D10" s="4">
        <v>224.4</v>
      </c>
      <c r="E10" s="4" t="str">
        <f>VLOOKUP(A10,HOP!A:L,12,0)</f>
        <v>224.40</v>
      </c>
      <c r="F10" s="4" t="str">
        <f>VLOOKUP(A10,HOP!A:C,3,0)</f>
        <v>2548484</v>
      </c>
      <c r="G10" s="4">
        <f t="shared" si="0"/>
        <v>0</v>
      </c>
      <c r="H10" s="4" t="str">
        <f t="shared" si="1"/>
        <v>，2548484</v>
      </c>
      <c r="I10" s="4" t="str">
        <f>VLOOKUP(A10,HOP!A:U,21,0)</f>
        <v>直连</v>
      </c>
    </row>
    <row r="12" spans="4:4">
      <c r="D12" s="4">
        <f>SUM(D2:D11)</f>
        <v>3693.25</v>
      </c>
    </row>
    <row r="16" spans="1:1">
      <c r="A16" s="4" t="s">
        <v>71</v>
      </c>
    </row>
    <row r="17" spans="1:1">
      <c r="A17" s="4" t="s">
        <v>72</v>
      </c>
    </row>
    <row r="18" spans="1:1">
      <c r="A18" s="4" t="s">
        <v>73</v>
      </c>
    </row>
  </sheetData>
  <autoFilter ref="A1:XFD1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</row>
    <row r="2" s="1" customFormat="1" spans="1:21">
      <c r="A2" s="3">
        <v>17926105989</v>
      </c>
      <c r="B2" s="1" t="s">
        <v>92</v>
      </c>
      <c r="C2" s="1" t="s">
        <v>93</v>
      </c>
      <c r="D2" s="1" t="s">
        <v>94</v>
      </c>
      <c r="E2" s="1" t="s">
        <v>69</v>
      </c>
      <c r="F2" s="1" t="s">
        <v>92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</row>
    <row r="3" s="1" customFormat="1" spans="1:21">
      <c r="A3" s="3">
        <v>17926096541</v>
      </c>
      <c r="B3" s="1" t="s">
        <v>92</v>
      </c>
      <c r="C3" s="1" t="s">
        <v>107</v>
      </c>
      <c r="D3" s="1" t="s">
        <v>108</v>
      </c>
      <c r="E3" s="1" t="s">
        <v>65</v>
      </c>
      <c r="F3" s="1" t="s">
        <v>92</v>
      </c>
      <c r="G3" s="1" t="s">
        <v>95</v>
      </c>
      <c r="H3" s="1" t="s">
        <v>96</v>
      </c>
      <c r="I3" s="1" t="s">
        <v>109</v>
      </c>
      <c r="J3" s="1" t="s">
        <v>98</v>
      </c>
      <c r="K3" s="1" t="s">
        <v>109</v>
      </c>
      <c r="L3" s="1" t="s">
        <v>109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110</v>
      </c>
      <c r="S3" s="1" t="s">
        <v>104</v>
      </c>
      <c r="T3" s="1" t="s">
        <v>105</v>
      </c>
      <c r="U3" s="1" t="s">
        <v>106</v>
      </c>
    </row>
    <row r="4" s="1" customFormat="1" spans="1:21">
      <c r="A4" s="3">
        <v>17925980825</v>
      </c>
      <c r="B4" s="1" t="s">
        <v>92</v>
      </c>
      <c r="C4" s="1" t="s">
        <v>111</v>
      </c>
      <c r="D4" s="1" t="s">
        <v>112</v>
      </c>
      <c r="E4" s="1" t="s">
        <v>60</v>
      </c>
      <c r="F4" s="1" t="s">
        <v>92</v>
      </c>
      <c r="G4" s="1" t="s">
        <v>95</v>
      </c>
      <c r="H4" s="1" t="s">
        <v>96</v>
      </c>
      <c r="I4" s="1" t="s">
        <v>113</v>
      </c>
      <c r="J4" s="1" t="s">
        <v>98</v>
      </c>
      <c r="K4" s="1" t="s">
        <v>113</v>
      </c>
      <c r="L4" s="1" t="s">
        <v>113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114</v>
      </c>
      <c r="S4" s="1" t="s">
        <v>104</v>
      </c>
      <c r="T4" s="1" t="s">
        <v>105</v>
      </c>
      <c r="U4" s="1" t="s">
        <v>106</v>
      </c>
    </row>
    <row r="5" s="1" customFormat="1" spans="1:21">
      <c r="A5" s="3">
        <v>17924989449</v>
      </c>
      <c r="B5" s="1" t="s">
        <v>92</v>
      </c>
      <c r="C5" s="1" t="s">
        <v>115</v>
      </c>
      <c r="D5" s="1" t="s">
        <v>116</v>
      </c>
      <c r="E5" s="1" t="s">
        <v>56</v>
      </c>
      <c r="F5" s="1" t="s">
        <v>92</v>
      </c>
      <c r="G5" s="1" t="s">
        <v>95</v>
      </c>
      <c r="H5" s="1" t="s">
        <v>96</v>
      </c>
      <c r="I5" s="1" t="s">
        <v>117</v>
      </c>
      <c r="J5" s="1" t="s">
        <v>98</v>
      </c>
      <c r="K5" s="1" t="s">
        <v>117</v>
      </c>
      <c r="L5" s="1" t="s">
        <v>117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118</v>
      </c>
      <c r="S5" s="1" t="s">
        <v>104</v>
      </c>
      <c r="T5" s="1" t="s">
        <v>105</v>
      </c>
      <c r="U5" s="1" t="s">
        <v>106</v>
      </c>
    </row>
    <row r="6" s="1" customFormat="1" spans="1:21">
      <c r="A6" s="3">
        <v>17919890405</v>
      </c>
      <c r="B6" s="1" t="s">
        <v>119</v>
      </c>
      <c r="C6" s="1" t="s">
        <v>120</v>
      </c>
      <c r="D6" s="1" t="s">
        <v>121</v>
      </c>
      <c r="E6" s="1" t="s">
        <v>43</v>
      </c>
      <c r="F6" s="1" t="s">
        <v>119</v>
      </c>
      <c r="G6" s="1" t="s">
        <v>92</v>
      </c>
      <c r="H6" s="1" t="s">
        <v>96</v>
      </c>
      <c r="I6" s="1" t="s">
        <v>122</v>
      </c>
      <c r="J6" s="1" t="s">
        <v>98</v>
      </c>
      <c r="K6" s="1" t="s">
        <v>122</v>
      </c>
      <c r="L6" s="1" t="s">
        <v>122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102</v>
      </c>
      <c r="R6" s="1" t="s">
        <v>123</v>
      </c>
      <c r="S6" s="1" t="s">
        <v>104</v>
      </c>
      <c r="T6" s="1" t="s">
        <v>105</v>
      </c>
      <c r="U6" s="1" t="s">
        <v>106</v>
      </c>
    </row>
    <row r="7" s="1" customFormat="1" spans="1:21">
      <c r="A7" s="3">
        <v>17919404371</v>
      </c>
      <c r="B7" s="1" t="s">
        <v>119</v>
      </c>
      <c r="C7" s="1" t="s">
        <v>124</v>
      </c>
      <c r="D7" s="1" t="s">
        <v>125</v>
      </c>
      <c r="E7" s="1" t="s">
        <v>39</v>
      </c>
      <c r="F7" s="1" t="s">
        <v>119</v>
      </c>
      <c r="G7" s="1" t="s">
        <v>92</v>
      </c>
      <c r="H7" s="1" t="s">
        <v>96</v>
      </c>
      <c r="I7" s="1" t="s">
        <v>126</v>
      </c>
      <c r="J7" s="1" t="s">
        <v>98</v>
      </c>
      <c r="K7" s="1" t="s">
        <v>126</v>
      </c>
      <c r="L7" s="1" t="s">
        <v>126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102</v>
      </c>
      <c r="R7" s="1" t="s">
        <v>127</v>
      </c>
      <c r="S7" s="1" t="s">
        <v>104</v>
      </c>
      <c r="T7" s="1" t="s">
        <v>105</v>
      </c>
      <c r="U7" s="1" t="s">
        <v>106</v>
      </c>
    </row>
    <row r="8" s="1" customFormat="1" spans="1:21">
      <c r="A8" s="3">
        <v>17919393429</v>
      </c>
      <c r="B8" s="1" t="s">
        <v>119</v>
      </c>
      <c r="C8" s="1" t="s">
        <v>128</v>
      </c>
      <c r="D8" s="1" t="s">
        <v>129</v>
      </c>
      <c r="E8" s="1" t="s">
        <v>31</v>
      </c>
      <c r="F8" s="1" t="s">
        <v>119</v>
      </c>
      <c r="G8" s="1" t="s">
        <v>92</v>
      </c>
      <c r="H8" s="1" t="s">
        <v>96</v>
      </c>
      <c r="I8" s="1" t="s">
        <v>130</v>
      </c>
      <c r="J8" s="1" t="s">
        <v>98</v>
      </c>
      <c r="K8" s="1" t="s">
        <v>130</v>
      </c>
      <c r="L8" s="1" t="s">
        <v>130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102</v>
      </c>
      <c r="R8" s="1" t="s">
        <v>131</v>
      </c>
      <c r="S8" s="1" t="s">
        <v>104</v>
      </c>
      <c r="T8" s="1" t="s">
        <v>105</v>
      </c>
      <c r="U8" s="1" t="s">
        <v>106</v>
      </c>
    </row>
    <row r="9" s="1" customFormat="1" spans="1:21">
      <c r="A9" s="3">
        <v>17915500469</v>
      </c>
      <c r="B9" s="1" t="s">
        <v>132</v>
      </c>
      <c r="C9" s="1" t="s">
        <v>133</v>
      </c>
      <c r="D9" s="1" t="s">
        <v>134</v>
      </c>
      <c r="E9" s="1" t="s">
        <v>52</v>
      </c>
      <c r="F9" s="1" t="s">
        <v>132</v>
      </c>
      <c r="G9" s="1" t="s">
        <v>95</v>
      </c>
      <c r="H9" s="1" t="s">
        <v>96</v>
      </c>
      <c r="I9" s="1" t="s">
        <v>135</v>
      </c>
      <c r="J9" s="1" t="s">
        <v>98</v>
      </c>
      <c r="K9" s="1" t="s">
        <v>135</v>
      </c>
      <c r="L9" s="1" t="s">
        <v>135</v>
      </c>
      <c r="M9" s="1" t="s">
        <v>99</v>
      </c>
      <c r="N9" s="1" t="s">
        <v>99</v>
      </c>
      <c r="O9" s="1" t="s">
        <v>100</v>
      </c>
      <c r="P9" s="1" t="s">
        <v>101</v>
      </c>
      <c r="Q9" s="1" t="s">
        <v>102</v>
      </c>
      <c r="R9" s="1" t="s">
        <v>136</v>
      </c>
      <c r="S9" s="1" t="s">
        <v>104</v>
      </c>
      <c r="T9" s="1" t="s">
        <v>105</v>
      </c>
      <c r="U9" s="1" t="s">
        <v>106</v>
      </c>
    </row>
    <row r="10" s="1" customFormat="1" spans="1:21">
      <c r="A10" s="3">
        <v>17915380573</v>
      </c>
      <c r="B10" s="1" t="s">
        <v>132</v>
      </c>
      <c r="C10" s="1" t="s">
        <v>137</v>
      </c>
      <c r="D10" s="1" t="s">
        <v>138</v>
      </c>
      <c r="E10" s="1" t="s">
        <v>47</v>
      </c>
      <c r="F10" s="1" t="s">
        <v>132</v>
      </c>
      <c r="G10" s="1" t="s">
        <v>95</v>
      </c>
      <c r="H10" s="1" t="s">
        <v>96</v>
      </c>
      <c r="I10" s="1" t="s">
        <v>139</v>
      </c>
      <c r="J10" s="1" t="s">
        <v>98</v>
      </c>
      <c r="K10" s="1" t="s">
        <v>139</v>
      </c>
      <c r="L10" s="1" t="s">
        <v>139</v>
      </c>
      <c r="M10" s="1" t="s">
        <v>99</v>
      </c>
      <c r="N10" s="1" t="s">
        <v>99</v>
      </c>
      <c r="O10" s="1" t="s">
        <v>100</v>
      </c>
      <c r="P10" s="1" t="s">
        <v>101</v>
      </c>
      <c r="Q10" s="1" t="s">
        <v>102</v>
      </c>
      <c r="R10" s="1" t="s">
        <v>140</v>
      </c>
      <c r="S10" s="1" t="s">
        <v>104</v>
      </c>
      <c r="T10" s="1" t="s">
        <v>105</v>
      </c>
      <c r="U10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2022-05-16T01:28:38Z</dcterms:created>
  <dcterms:modified xsi:type="dcterms:W3CDTF">2022-05-16T01:39:11Z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E6A7E9CD39FC4761A0902E1FA138B9DA</vt:lpwstr>
  </property>
  <property fmtid="{D5CDD505-2E9C-101B-9397-08002B2CF9AE}" pid="3" name="KSOProductBuildVer">
    <vt:lpwstr>2052-11.1.0.11636</vt:lpwstr>
  </property>
</Properties>
</file>