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对账!$A$1:$J$24</definedName>
  </definedNames>
  <calcPr calcId="144525" concurrentCalc="0"/>
</workbook>
</file>

<file path=xl/sharedStrings.xml><?xml version="1.0" encoding="utf-8"?>
<sst xmlns="http://schemas.openxmlformats.org/spreadsheetml/2006/main" count="635" uniqueCount="183">
  <si>
    <t>同程旅行对账单
(账期：20220509-20220515)</t>
  </si>
  <si>
    <t>应付房费总金额</t>
  </si>
  <si>
    <t>应付罚金总金额</t>
  </si>
  <si>
    <t>调整项</t>
  </si>
  <si>
    <t>币种</t>
  </si>
  <si>
    <t>应付合计</t>
  </si>
  <si>
    <t>4657.01</t>
  </si>
  <si>
    <t>0.00</t>
  </si>
  <si>
    <t>CNY</t>
  </si>
  <si>
    <t>贵阳溪山里酒店</t>
  </si>
  <si>
    <t/>
  </si>
  <si>
    <t>小计:870.00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</si>
  <si>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</si>
  <si>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</si>
  <si>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</si>
  <si>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</si>
  <si>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</si>
  <si>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</si>
  <si>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</si>
  <si>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</si>
  <si>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</si>
  <si>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</si>
  <si>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</si>
  <si>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1426221966</t>
  </si>
  <si>
    <t>魏清云</t>
  </si>
  <si>
    <t>高级精致房</t>
  </si>
  <si>
    <t>2022/05/11</t>
  </si>
  <si>
    <t>2022/05/12</t>
  </si>
  <si>
    <t>1.00</t>
  </si>
  <si>
    <t>290.00</t>
  </si>
  <si>
    <t>1427286819</t>
  </si>
  <si>
    <t>179175</t>
  </si>
  <si>
    <t>郑长乙</t>
  </si>
  <si>
    <t>2022/05/13</t>
  </si>
  <si>
    <t>刘波</t>
  </si>
  <si>
    <t>广州知祥酒店公寓</t>
  </si>
  <si>
    <t>小计:1673.00</t>
  </si>
  <si>
    <t>1422593831</t>
  </si>
  <si>
    <t>A1211</t>
  </si>
  <si>
    <t>李明</t>
  </si>
  <si>
    <t>标准大床房</t>
  </si>
  <si>
    <t>2022/05/08</t>
  </si>
  <si>
    <t>2022/05/09</t>
  </si>
  <si>
    <t>142.00</t>
  </si>
  <si>
    <t>1422604291</t>
  </si>
  <si>
    <t>A1312</t>
  </si>
  <si>
    <t>陈剑辉</t>
  </si>
  <si>
    <t>1419249682</t>
  </si>
  <si>
    <t>A1322</t>
  </si>
  <si>
    <t>黄小军</t>
  </si>
  <si>
    <t>2022/05/05</t>
  </si>
  <si>
    <t>2022/05/10</t>
  </si>
  <si>
    <t>5.00</t>
  </si>
  <si>
    <t>725.00</t>
  </si>
  <si>
    <t>1424647225</t>
  </si>
  <si>
    <t>郭继住</t>
  </si>
  <si>
    <t>137.00</t>
  </si>
  <si>
    <t>1425969765</t>
  </si>
  <si>
    <t>俞志荣</t>
  </si>
  <si>
    <t>132.00</t>
  </si>
  <si>
    <t>1428166292</t>
  </si>
  <si>
    <t>蓝朝坚</t>
  </si>
  <si>
    <t>2022/05/14</t>
  </si>
  <si>
    <t>133.00</t>
  </si>
  <si>
    <t>1428340126</t>
  </si>
  <si>
    <t>A1218</t>
  </si>
  <si>
    <t>陈乔芳</t>
  </si>
  <si>
    <t>131.00</t>
  </si>
  <si>
    <t>1428349835</t>
  </si>
  <si>
    <t>覃鸿鹏</t>
  </si>
  <si>
    <t>舟山新海景大酒店</t>
  </si>
  <si>
    <t>小计:510.00</t>
  </si>
  <si>
    <t>1422495635</t>
  </si>
  <si>
    <t>刘亚运</t>
  </si>
  <si>
    <t>商务双床房</t>
  </si>
  <si>
    <t>130.00</t>
  </si>
  <si>
    <t>1423674884</t>
  </si>
  <si>
    <t>于晓燕</t>
  </si>
  <si>
    <t>1424596985</t>
  </si>
  <si>
    <t>120.00</t>
  </si>
  <si>
    <t>1425746450</t>
  </si>
  <si>
    <t>宜尚酒店(佛山西樵山景区樵岭广场店)</t>
  </si>
  <si>
    <t>小计:200.00</t>
  </si>
  <si>
    <t>1428344152</t>
  </si>
  <si>
    <t>邱培庆</t>
  </si>
  <si>
    <t>宜品双床房</t>
  </si>
  <si>
    <t>2022/05/15</t>
  </si>
  <si>
    <t>200.00</t>
  </si>
  <si>
    <t>ES成享国际公寓(佛山金融高新区地铁站)</t>
  </si>
  <si>
    <t>小计:984.01</t>
  </si>
  <si>
    <t>1422176407</t>
  </si>
  <si>
    <t>冯奕豪</t>
  </si>
  <si>
    <t>豪华双床房</t>
  </si>
  <si>
    <t>140.00</t>
  </si>
  <si>
    <t>1422295449</t>
  </si>
  <si>
    <t>李惠怡</t>
  </si>
  <si>
    <t>豪华大床房</t>
  </si>
  <si>
    <t>143.20</t>
  </si>
  <si>
    <t>1423528805</t>
  </si>
  <si>
    <t>1425710558</t>
  </si>
  <si>
    <t>刘双双</t>
  </si>
  <si>
    <t>144.00</t>
  </si>
  <si>
    <t>1426010421</t>
  </si>
  <si>
    <t>陈锐能</t>
  </si>
  <si>
    <t>1427297431</t>
  </si>
  <si>
    <t>1427419187</t>
  </si>
  <si>
    <t>陈梦容</t>
  </si>
  <si>
    <t>140.81</t>
  </si>
  <si>
    <t>深圳南山智选假日酒店</t>
  </si>
  <si>
    <t>小计:420.00</t>
  </si>
  <si>
    <t>1425812620</t>
  </si>
  <si>
    <t>王洪涛</t>
  </si>
  <si>
    <t>420.00</t>
  </si>
  <si>
    <t>，</t>
  </si>
  <si>
    <t>202205112159130022</t>
  </si>
  <si>
    <t>202205122306500001</t>
  </si>
  <si>
    <t>1427286819此单取消一间房多收290元待退回</t>
  </si>
  <si>
    <t>202205081807580020</t>
  </si>
  <si>
    <t>202205081824130020</t>
  </si>
  <si>
    <t>202205052017490020</t>
  </si>
  <si>
    <t>202205101300340025</t>
  </si>
  <si>
    <t>202205111637370022</t>
  </si>
  <si>
    <t>202205131458490022</t>
  </si>
  <si>
    <t>202205131836320021</t>
  </si>
  <si>
    <t>202205131849590021</t>
  </si>
  <si>
    <t>202205080936130021</t>
  </si>
  <si>
    <t>202205081155250021</t>
  </si>
  <si>
    <t>202205091338490022</t>
  </si>
  <si>
    <t>202205111111550021</t>
  </si>
  <si>
    <t>202205111730230022</t>
  </si>
  <si>
    <t>202205122025250021</t>
  </si>
  <si>
    <t>202205122301270021</t>
  </si>
  <si>
    <t>A220517151736481</t>
  </si>
  <si>
    <t>A2205171516573703</t>
  </si>
  <si>
    <t>房集：i220517151617 3237.01元</t>
  </si>
  <si>
    <t>总计：4657.01元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</si>
  <si>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</si>
  <si>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</si>
  <si>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</si>
  <si>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</si>
  <si>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</si>
  <si>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</si>
  <si>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</si>
  <si>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</si>
  <si>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</si>
  <si>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</si>
  <si>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</si>
  <si>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</si>
  <si>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</si>
  <si>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</si>
  <si>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</si>
  <si>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</si>
  <si>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</si>
  <si>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</si>
  <si>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</si>
  <si>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2022-05-13</t>
  </si>
  <si>
    <t>2549701</t>
  </si>
  <si>
    <t>2022-05-14</t>
  </si>
  <si>
    <t>2022-05-15</t>
  </si>
  <si>
    <t>退房日周结</t>
  </si>
  <si>
    <t>RMB</t>
  </si>
  <si>
    <t>0</t>
  </si>
  <si>
    <t>同程艺龙国内酒店EBK</t>
  </si>
  <si>
    <t>3703</t>
  </si>
  <si>
    <t>2022-05-13 18:44:28</t>
  </si>
  <si>
    <t>否</t>
  </si>
  <si>
    <t>广州汇登信息科技有限公司</t>
  </si>
  <si>
    <t>直采</t>
  </si>
  <si>
    <t>2022-05-11</t>
  </si>
  <si>
    <t>2546690</t>
  </si>
  <si>
    <t>2022-05-12</t>
  </si>
  <si>
    <t>2022-05-11 13:28:29</t>
  </si>
  <si>
    <t>2546561</t>
  </si>
  <si>
    <t>2022-05-11 12:09:26</t>
  </si>
  <si>
    <t>2022-05-10</t>
  </si>
  <si>
    <t>2545111</t>
  </si>
  <si>
    <t>2022-05-10 12:13:27</t>
  </si>
  <si>
    <t>2022-05-09</t>
  </si>
  <si>
    <t>2544022</t>
  </si>
  <si>
    <t>2022-05-09 16:59:56</t>
  </si>
  <si>
    <t>2022-05-08</t>
  </si>
  <si>
    <t>2542769</t>
  </si>
  <si>
    <t>2022-05-08 16:09:48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</si>
</sst>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2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5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2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4</v>
      </c>
      <c r="K11" s="3" t="s">
        <v>20</v>
      </c>
      <c r="L11" s="3" t="s">
        <v>21</v>
      </c>
    </row>
    <row r="12" spans="2:12">
      <c r="B12" t="s">
        <v>22</v>
      </c>
      <c r="C12" t="s">
        <v>23</v>
      </c>
      <c r="D12" t="s">
        <v>10</v>
      </c>
      <c r="E12" t="s">
        <v>24</v>
      </c>
      <c r="F12" t="s">
        <v>25</v>
      </c>
      <c r="G12" t="s">
        <v>26</v>
      </c>
      <c r="H12" t="s">
        <v>27</v>
      </c>
      <c r="I12" t="s">
        <v>28</v>
      </c>
      <c r="J12" t="s">
        <v>8</v>
      </c>
      <c r="K12" t="s">
        <v>10</v>
      </c>
      <c r="L12" t="s">
        <v>29</v>
      </c>
    </row>
    <row r="13" spans="2:12">
      <c r="B13" t="s">
        <v>22</v>
      </c>
      <c r="C13" t="s">
        <v>30</v>
      </c>
      <c r="D13" t="s">
        <v>31</v>
      </c>
      <c r="E13" t="s">
        <v>32</v>
      </c>
      <c r="F13" t="s">
        <v>25</v>
      </c>
      <c r="G13" t="s">
        <v>27</v>
      </c>
      <c r="H13" t="s">
        <v>33</v>
      </c>
      <c r="I13" t="s">
        <v>28</v>
      </c>
      <c r="J13" t="s">
        <v>8</v>
      </c>
      <c r="K13" t="s">
        <v>10</v>
      </c>
      <c r="L13" t="s">
        <v>29</v>
      </c>
    </row>
    <row r="14" spans="2:12">
      <c r="B14" t="s">
        <v>22</v>
      </c>
      <c r="C14" t="s">
        <v>30</v>
      </c>
      <c r="D14" t="s">
        <v>31</v>
      </c>
      <c r="E14" t="s">
        <v>34</v>
      </c>
      <c r="F14" t="s">
        <v>25</v>
      </c>
      <c r="G14" t="s">
        <v>27</v>
      </c>
      <c r="H14" t="s">
        <v>33</v>
      </c>
      <c r="I14" t="s">
        <v>28</v>
      </c>
      <c r="J14" t="s">
        <v>8</v>
      </c>
      <c r="K14" t="s">
        <v>10</v>
      </c>
      <c r="L14" t="s">
        <v>29</v>
      </c>
    </row>
    <row r="15" spans="2:12">
      <c r="B15" s="3" t="s">
        <v>35</v>
      </c>
      <c r="C15" s="3" t="s">
        <v>10</v>
      </c>
      <c r="D15" s="3" t="s">
        <v>10</v>
      </c>
      <c r="E15" s="3" t="s">
        <v>10</v>
      </c>
      <c r="F15" s="3" t="s">
        <v>36</v>
      </c>
      <c r="G15" s="3" t="s">
        <v>10</v>
      </c>
      <c r="H15" s="3" t="s">
        <v>10</v>
      </c>
      <c r="I15" s="3" t="s">
        <v>10</v>
      </c>
      <c r="J15" s="3" t="s">
        <v>10</v>
      </c>
      <c r="K15" s="3" t="s">
        <v>10</v>
      </c>
      <c r="L15" s="3" t="s">
        <v>10</v>
      </c>
    </row>
    <row r="16" spans="2:12">
      <c r="B16" s="3" t="s">
        <v>12</v>
      </c>
      <c r="C16" s="3" t="s">
        <v>13</v>
      </c>
      <c r="D16" s="3" t="s">
        <v>14</v>
      </c>
      <c r="E16" s="3" t="s">
        <v>15</v>
      </c>
      <c r="F16" s="3" t="s">
        <v>16</v>
      </c>
      <c r="G16" s="3" t="s">
        <v>17</v>
      </c>
      <c r="H16" s="3" t="s">
        <v>18</v>
      </c>
      <c r="I16" s="3" t="s">
        <v>19</v>
      </c>
      <c r="J16" s="3" t="s">
        <v>4</v>
      </c>
      <c r="K16" s="3" t="s">
        <v>20</v>
      </c>
      <c r="L16" s="3" t="s">
        <v>21</v>
      </c>
    </row>
    <row r="17" spans="2:12">
      <c r="B17" t="s">
        <v>22</v>
      </c>
      <c r="C17" t="s">
        <v>37</v>
      </c>
      <c r="D17" t="s">
        <v>38</v>
      </c>
      <c r="E17" t="s">
        <v>39</v>
      </c>
      <c r="F17" t="s">
        <v>40</v>
      </c>
      <c r="G17" t="s">
        <v>41</v>
      </c>
      <c r="H17" t="s">
        <v>42</v>
      </c>
      <c r="I17" t="s">
        <v>28</v>
      </c>
      <c r="J17" t="s">
        <v>8</v>
      </c>
      <c r="K17" t="s">
        <v>10</v>
      </c>
      <c r="L17" t="s">
        <v>43</v>
      </c>
    </row>
    <row r="18" spans="2:12">
      <c r="B18" t="s">
        <v>22</v>
      </c>
      <c r="C18" t="s">
        <v>44</v>
      </c>
      <c r="D18" t="s">
        <v>45</v>
      </c>
      <c r="E18" t="s">
        <v>46</v>
      </c>
      <c r="F18" t="s">
        <v>40</v>
      </c>
      <c r="G18" t="s">
        <v>41</v>
      </c>
      <c r="H18" t="s">
        <v>42</v>
      </c>
      <c r="I18" t="s">
        <v>28</v>
      </c>
      <c r="J18" t="s">
        <v>8</v>
      </c>
      <c r="K18" t="s">
        <v>10</v>
      </c>
      <c r="L18" t="s">
        <v>43</v>
      </c>
    </row>
    <row r="19" spans="2:12">
      <c r="B19" t="s">
        <v>22</v>
      </c>
      <c r="C19" t="s">
        <v>47</v>
      </c>
      <c r="D19" t="s">
        <v>48</v>
      </c>
      <c r="E19" t="s">
        <v>49</v>
      </c>
      <c r="F19" t="s">
        <v>40</v>
      </c>
      <c r="G19" t="s">
        <v>50</v>
      </c>
      <c r="H19" t="s">
        <v>51</v>
      </c>
      <c r="I19" t="s">
        <v>52</v>
      </c>
      <c r="J19" t="s">
        <v>8</v>
      </c>
      <c r="K19" t="s">
        <v>10</v>
      </c>
      <c r="L19" t="s">
        <v>53</v>
      </c>
    </row>
    <row r="20" spans="2:12">
      <c r="B20" t="s">
        <v>22</v>
      </c>
      <c r="C20" t="s">
        <v>54</v>
      </c>
      <c r="D20" t="s">
        <v>10</v>
      </c>
      <c r="E20" t="s">
        <v>55</v>
      </c>
      <c r="F20" t="s">
        <v>40</v>
      </c>
      <c r="G20" t="s">
        <v>51</v>
      </c>
      <c r="H20" t="s">
        <v>26</v>
      </c>
      <c r="I20" t="s">
        <v>28</v>
      </c>
      <c r="J20" t="s">
        <v>8</v>
      </c>
      <c r="K20" t="s">
        <v>10</v>
      </c>
      <c r="L20" t="s">
        <v>56</v>
      </c>
    </row>
    <row r="21" spans="2:12">
      <c r="B21" t="s">
        <v>22</v>
      </c>
      <c r="C21" t="s">
        <v>57</v>
      </c>
      <c r="D21" t="s">
        <v>10</v>
      </c>
      <c r="E21" t="s">
        <v>58</v>
      </c>
      <c r="F21" t="s">
        <v>40</v>
      </c>
      <c r="G21" t="s">
        <v>26</v>
      </c>
      <c r="H21" t="s">
        <v>27</v>
      </c>
      <c r="I21" t="s">
        <v>28</v>
      </c>
      <c r="J21" t="s">
        <v>8</v>
      </c>
      <c r="K21" t="s">
        <v>10</v>
      </c>
      <c r="L21" t="s">
        <v>59</v>
      </c>
    </row>
    <row r="22" spans="2:12">
      <c r="B22" t="s">
        <v>22</v>
      </c>
      <c r="C22" t="s">
        <v>60</v>
      </c>
      <c r="D22" t="s">
        <v>10</v>
      </c>
      <c r="E22" t="s">
        <v>61</v>
      </c>
      <c r="F22" t="s">
        <v>40</v>
      </c>
      <c r="G22" t="s">
        <v>33</v>
      </c>
      <c r="H22" t="s">
        <v>62</v>
      </c>
      <c r="I22" t="s">
        <v>28</v>
      </c>
      <c r="J22" t="s">
        <v>8</v>
      </c>
      <c r="K22" t="s">
        <v>10</v>
      </c>
      <c r="L22" t="s">
        <v>63</v>
      </c>
    </row>
    <row r="23" spans="2:12">
      <c r="B23" t="s">
        <v>22</v>
      </c>
      <c r="C23" t="s">
        <v>64</v>
      </c>
      <c r="D23" t="s">
        <v>65</v>
      </c>
      <c r="E23" t="s">
        <v>66</v>
      </c>
      <c r="F23" t="s">
        <v>40</v>
      </c>
      <c r="G23" t="s">
        <v>33</v>
      </c>
      <c r="H23" t="s">
        <v>62</v>
      </c>
      <c r="I23" t="s">
        <v>28</v>
      </c>
      <c r="J23" t="s">
        <v>8</v>
      </c>
      <c r="K23" t="s">
        <v>10</v>
      </c>
      <c r="L23" t="s">
        <v>67</v>
      </c>
    </row>
    <row r="24" spans="2:12">
      <c r="B24" t="s">
        <v>22</v>
      </c>
      <c r="C24" t="s">
        <v>68</v>
      </c>
      <c r="D24" t="s">
        <v>10</v>
      </c>
      <c r="E24" t="s">
        <v>69</v>
      </c>
      <c r="F24" t="s">
        <v>40</v>
      </c>
      <c r="G24" t="s">
        <v>33</v>
      </c>
      <c r="H24" t="s">
        <v>62</v>
      </c>
      <c r="I24" t="s">
        <v>28</v>
      </c>
      <c r="J24" t="s">
        <v>8</v>
      </c>
      <c r="K24" t="s">
        <v>10</v>
      </c>
      <c r="L24" t="s">
        <v>67</v>
      </c>
    </row>
    <row r="25" spans="2:12">
      <c r="B25" s="3" t="s">
        <v>70</v>
      </c>
      <c r="C25" s="3" t="s">
        <v>10</v>
      </c>
      <c r="D25" s="3" t="s">
        <v>10</v>
      </c>
      <c r="E25" s="3" t="s">
        <v>10</v>
      </c>
      <c r="F25" s="3" t="s">
        <v>71</v>
      </c>
      <c r="G25" s="3" t="s">
        <v>10</v>
      </c>
      <c r="H25" s="3" t="s">
        <v>10</v>
      </c>
      <c r="I25" s="3" t="s">
        <v>10</v>
      </c>
      <c r="J25" s="3" t="s">
        <v>10</v>
      </c>
      <c r="K25" s="3" t="s">
        <v>10</v>
      </c>
      <c r="L25" s="3" t="s">
        <v>10</v>
      </c>
    </row>
    <row r="26" spans="2:12"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  <c r="G26" s="3" t="s">
        <v>17</v>
      </c>
      <c r="H26" s="3" t="s">
        <v>18</v>
      </c>
      <c r="I26" s="3" t="s">
        <v>19</v>
      </c>
      <c r="J26" s="3" t="s">
        <v>4</v>
      </c>
      <c r="K26" s="3" t="s">
        <v>20</v>
      </c>
      <c r="L26" s="3" t="s">
        <v>21</v>
      </c>
    </row>
    <row r="27" spans="2:12">
      <c r="B27" t="s">
        <v>22</v>
      </c>
      <c r="C27" t="s">
        <v>72</v>
      </c>
      <c r="D27" t="s">
        <v>10</v>
      </c>
      <c r="E27" t="s">
        <v>73</v>
      </c>
      <c r="F27" t="s">
        <v>74</v>
      </c>
      <c r="G27" t="s">
        <v>41</v>
      </c>
      <c r="H27" t="s">
        <v>42</v>
      </c>
      <c r="I27" t="s">
        <v>28</v>
      </c>
      <c r="J27" t="s">
        <v>8</v>
      </c>
      <c r="K27" t="s">
        <v>10</v>
      </c>
      <c r="L27" t="s">
        <v>75</v>
      </c>
    </row>
    <row r="28" spans="2:12">
      <c r="B28" t="s">
        <v>22</v>
      </c>
      <c r="C28" t="s">
        <v>76</v>
      </c>
      <c r="D28" t="s">
        <v>10</v>
      </c>
      <c r="E28" t="s">
        <v>77</v>
      </c>
      <c r="F28" t="s">
        <v>74</v>
      </c>
      <c r="G28" t="s">
        <v>42</v>
      </c>
      <c r="H28" t="s">
        <v>51</v>
      </c>
      <c r="I28" t="s">
        <v>28</v>
      </c>
      <c r="J28" t="s">
        <v>8</v>
      </c>
      <c r="K28" t="s">
        <v>10</v>
      </c>
      <c r="L28" t="s">
        <v>75</v>
      </c>
    </row>
    <row r="29" spans="2:12">
      <c r="B29" t="s">
        <v>22</v>
      </c>
      <c r="C29" t="s">
        <v>78</v>
      </c>
      <c r="D29" t="s">
        <v>10</v>
      </c>
      <c r="E29" t="s">
        <v>77</v>
      </c>
      <c r="F29" t="s">
        <v>74</v>
      </c>
      <c r="G29" t="s">
        <v>51</v>
      </c>
      <c r="H29" t="s">
        <v>26</v>
      </c>
      <c r="I29" t="s">
        <v>28</v>
      </c>
      <c r="J29" t="s">
        <v>8</v>
      </c>
      <c r="K29" t="s">
        <v>10</v>
      </c>
      <c r="L29" t="s">
        <v>79</v>
      </c>
    </row>
    <row r="30" spans="2:12">
      <c r="B30" t="s">
        <v>22</v>
      </c>
      <c r="C30" t="s">
        <v>80</v>
      </c>
      <c r="D30" t="s">
        <v>10</v>
      </c>
      <c r="E30" t="s">
        <v>77</v>
      </c>
      <c r="F30" t="s">
        <v>74</v>
      </c>
      <c r="G30" t="s">
        <v>26</v>
      </c>
      <c r="H30" t="s">
        <v>27</v>
      </c>
      <c r="I30" t="s">
        <v>28</v>
      </c>
      <c r="J30" t="s">
        <v>8</v>
      </c>
      <c r="K30" t="s">
        <v>10</v>
      </c>
      <c r="L30" t="s">
        <v>75</v>
      </c>
    </row>
    <row r="31" spans="2:12">
      <c r="B31" s="3" t="s">
        <v>81</v>
      </c>
      <c r="C31" s="3" t="s">
        <v>10</v>
      </c>
      <c r="D31" s="3" t="s">
        <v>10</v>
      </c>
      <c r="E31" s="3" t="s">
        <v>10</v>
      </c>
      <c r="F31" s="3" t="s">
        <v>82</v>
      </c>
      <c r="G31" s="3" t="s">
        <v>10</v>
      </c>
      <c r="H31" s="3" t="s">
        <v>10</v>
      </c>
      <c r="I31" s="3" t="s">
        <v>10</v>
      </c>
      <c r="J31" s="3" t="s">
        <v>10</v>
      </c>
      <c r="K31" s="3" t="s">
        <v>10</v>
      </c>
      <c r="L31" s="3" t="s">
        <v>10</v>
      </c>
    </row>
    <row r="32" spans="2:12">
      <c r="B32" s="3" t="s">
        <v>12</v>
      </c>
      <c r="C32" s="3" t="s">
        <v>13</v>
      </c>
      <c r="D32" s="3" t="s">
        <v>14</v>
      </c>
      <c r="E32" s="3" t="s">
        <v>15</v>
      </c>
      <c r="F32" s="3" t="s">
        <v>16</v>
      </c>
      <c r="G32" s="3" t="s">
        <v>17</v>
      </c>
      <c r="H32" s="3" t="s">
        <v>18</v>
      </c>
      <c r="I32" s="3" t="s">
        <v>19</v>
      </c>
      <c r="J32" s="3" t="s">
        <v>4</v>
      </c>
      <c r="K32" s="3" t="s">
        <v>20</v>
      </c>
      <c r="L32" s="3" t="s">
        <v>21</v>
      </c>
    </row>
    <row r="33" spans="2:12">
      <c r="B33" t="s">
        <v>22</v>
      </c>
      <c r="C33" t="s">
        <v>83</v>
      </c>
      <c r="D33" t="s">
        <v>10</v>
      </c>
      <c r="E33" t="s">
        <v>84</v>
      </c>
      <c r="F33" t="s">
        <v>85</v>
      </c>
      <c r="G33" t="s">
        <v>62</v>
      </c>
      <c r="H33" t="s">
        <v>86</v>
      </c>
      <c r="I33" t="s">
        <v>28</v>
      </c>
      <c r="J33" t="s">
        <v>8</v>
      </c>
      <c r="K33" t="s">
        <v>10</v>
      </c>
      <c r="L33" t="s">
        <v>87</v>
      </c>
    </row>
    <row r="34" spans="2:12">
      <c r="B34" s="3" t="s">
        <v>88</v>
      </c>
      <c r="C34" s="3" t="s">
        <v>10</v>
      </c>
      <c r="D34" s="3" t="s">
        <v>10</v>
      </c>
      <c r="E34" s="3" t="s">
        <v>10</v>
      </c>
      <c r="F34" s="3" t="s">
        <v>89</v>
      </c>
      <c r="G34" s="3" t="s">
        <v>10</v>
      </c>
      <c r="H34" s="3" t="s">
        <v>10</v>
      </c>
      <c r="I34" s="3" t="s">
        <v>10</v>
      </c>
      <c r="J34" s="3" t="s">
        <v>10</v>
      </c>
      <c r="K34" s="3" t="s">
        <v>10</v>
      </c>
      <c r="L34" s="3" t="s">
        <v>10</v>
      </c>
    </row>
    <row r="35" spans="2:12">
      <c r="B35" s="3" t="s">
        <v>12</v>
      </c>
      <c r="C35" s="3" t="s">
        <v>13</v>
      </c>
      <c r="D35" s="3" t="s">
        <v>14</v>
      </c>
      <c r="E35" s="3" t="s">
        <v>15</v>
      </c>
      <c r="F35" s="3" t="s">
        <v>16</v>
      </c>
      <c r="G35" s="3" t="s">
        <v>17</v>
      </c>
      <c r="H35" s="3" t="s">
        <v>18</v>
      </c>
      <c r="I35" s="3" t="s">
        <v>19</v>
      </c>
      <c r="J35" s="3" t="s">
        <v>4</v>
      </c>
      <c r="K35" s="3" t="s">
        <v>20</v>
      </c>
      <c r="L35" s="3" t="s">
        <v>21</v>
      </c>
    </row>
    <row r="36" spans="2:12">
      <c r="B36" t="s">
        <v>22</v>
      </c>
      <c r="C36" t="s">
        <v>90</v>
      </c>
      <c r="D36" t="s">
        <v>10</v>
      </c>
      <c r="E36" t="s">
        <v>91</v>
      </c>
      <c r="F36" t="s">
        <v>92</v>
      </c>
      <c r="G36" t="s">
        <v>41</v>
      </c>
      <c r="H36" t="s">
        <v>42</v>
      </c>
      <c r="I36" t="s">
        <v>28</v>
      </c>
      <c r="J36" t="s">
        <v>8</v>
      </c>
      <c r="K36" t="s">
        <v>10</v>
      </c>
      <c r="L36" t="s">
        <v>93</v>
      </c>
    </row>
    <row r="37" spans="2:12">
      <c r="B37" t="s">
        <v>22</v>
      </c>
      <c r="C37" t="s">
        <v>94</v>
      </c>
      <c r="D37" t="s">
        <v>10</v>
      </c>
      <c r="E37" t="s">
        <v>95</v>
      </c>
      <c r="F37" t="s">
        <v>96</v>
      </c>
      <c r="G37" t="s">
        <v>41</v>
      </c>
      <c r="H37" t="s">
        <v>42</v>
      </c>
      <c r="I37" t="s">
        <v>28</v>
      </c>
      <c r="J37" t="s">
        <v>8</v>
      </c>
      <c r="K37" t="s">
        <v>10</v>
      </c>
      <c r="L37" t="s">
        <v>97</v>
      </c>
    </row>
    <row r="38" spans="2:12">
      <c r="B38" t="s">
        <v>22</v>
      </c>
      <c r="C38" t="s">
        <v>98</v>
      </c>
      <c r="D38" t="s">
        <v>10</v>
      </c>
      <c r="E38" t="s">
        <v>91</v>
      </c>
      <c r="F38" t="s">
        <v>92</v>
      </c>
      <c r="G38" t="s">
        <v>42</v>
      </c>
      <c r="H38" t="s">
        <v>51</v>
      </c>
      <c r="I38" t="s">
        <v>28</v>
      </c>
      <c r="J38" t="s">
        <v>8</v>
      </c>
      <c r="K38" t="s">
        <v>10</v>
      </c>
      <c r="L38" t="s">
        <v>93</v>
      </c>
    </row>
    <row r="39" spans="2:12">
      <c r="B39" t="s">
        <v>22</v>
      </c>
      <c r="C39" t="s">
        <v>99</v>
      </c>
      <c r="D39" t="s">
        <v>10</v>
      </c>
      <c r="E39" t="s">
        <v>100</v>
      </c>
      <c r="F39" t="s">
        <v>96</v>
      </c>
      <c r="G39" t="s">
        <v>26</v>
      </c>
      <c r="H39" t="s">
        <v>27</v>
      </c>
      <c r="I39" t="s">
        <v>28</v>
      </c>
      <c r="J39" t="s">
        <v>8</v>
      </c>
      <c r="K39" t="s">
        <v>10</v>
      </c>
      <c r="L39" t="s">
        <v>101</v>
      </c>
    </row>
    <row r="40" spans="2:12">
      <c r="B40" t="s">
        <v>22</v>
      </c>
      <c r="C40" t="s">
        <v>102</v>
      </c>
      <c r="D40" t="s">
        <v>10</v>
      </c>
      <c r="E40" t="s">
        <v>103</v>
      </c>
      <c r="F40" t="s">
        <v>96</v>
      </c>
      <c r="G40" t="s">
        <v>26</v>
      </c>
      <c r="H40" t="s">
        <v>27</v>
      </c>
      <c r="I40" t="s">
        <v>28</v>
      </c>
      <c r="J40" t="s">
        <v>8</v>
      </c>
      <c r="K40" t="s">
        <v>10</v>
      </c>
      <c r="L40" t="s">
        <v>101</v>
      </c>
    </row>
    <row r="41" spans="2:12">
      <c r="B41" t="s">
        <v>22</v>
      </c>
      <c r="C41" t="s">
        <v>104</v>
      </c>
      <c r="D41" t="s">
        <v>10</v>
      </c>
      <c r="E41" t="s">
        <v>91</v>
      </c>
      <c r="F41" t="s">
        <v>92</v>
      </c>
      <c r="G41" t="s">
        <v>27</v>
      </c>
      <c r="H41" t="s">
        <v>33</v>
      </c>
      <c r="I41" t="s">
        <v>28</v>
      </c>
      <c r="J41" t="s">
        <v>8</v>
      </c>
      <c r="K41" t="s">
        <v>10</v>
      </c>
      <c r="L41" t="s">
        <v>59</v>
      </c>
    </row>
    <row r="42" spans="2:12">
      <c r="B42" t="s">
        <v>22</v>
      </c>
      <c r="C42" t="s">
        <v>105</v>
      </c>
      <c r="D42" t="s">
        <v>10</v>
      </c>
      <c r="E42" t="s">
        <v>106</v>
      </c>
      <c r="F42" t="s">
        <v>92</v>
      </c>
      <c r="G42" t="s">
        <v>62</v>
      </c>
      <c r="H42" t="s">
        <v>86</v>
      </c>
      <c r="I42" t="s">
        <v>28</v>
      </c>
      <c r="J42" t="s">
        <v>8</v>
      </c>
      <c r="K42" t="s">
        <v>10</v>
      </c>
      <c r="L42" t="s">
        <v>107</v>
      </c>
    </row>
    <row r="43" spans="2:12">
      <c r="B43" s="3" t="s">
        <v>108</v>
      </c>
      <c r="C43" s="3" t="s">
        <v>10</v>
      </c>
      <c r="D43" s="3" t="s">
        <v>10</v>
      </c>
      <c r="E43" s="3" t="s">
        <v>10</v>
      </c>
      <c r="F43" s="3" t="s">
        <v>109</v>
      </c>
      <c r="G43" s="3" t="s">
        <v>10</v>
      </c>
      <c r="H43" s="3" t="s">
        <v>10</v>
      </c>
      <c r="I43" s="3" t="s">
        <v>10</v>
      </c>
      <c r="J43" s="3" t="s">
        <v>10</v>
      </c>
      <c r="K43" s="3" t="s">
        <v>10</v>
      </c>
      <c r="L43" s="3" t="s">
        <v>10</v>
      </c>
    </row>
    <row r="44" spans="2:12">
      <c r="B44" s="3" t="s">
        <v>12</v>
      </c>
      <c r="C44" s="3" t="s">
        <v>13</v>
      </c>
      <c r="D44" s="3" t="s">
        <v>14</v>
      </c>
      <c r="E44" s="3" t="s">
        <v>15</v>
      </c>
      <c r="F44" s="3" t="s">
        <v>16</v>
      </c>
      <c r="G44" s="3" t="s">
        <v>17</v>
      </c>
      <c r="H44" s="3" t="s">
        <v>18</v>
      </c>
      <c r="I44" s="3" t="s">
        <v>19</v>
      </c>
      <c r="J44" s="3" t="s">
        <v>4</v>
      </c>
      <c r="K44" s="3" t="s">
        <v>20</v>
      </c>
      <c r="L44" s="3" t="s">
        <v>21</v>
      </c>
    </row>
    <row r="45" spans="2:12">
      <c r="B45" t="s">
        <v>22</v>
      </c>
      <c r="C45" t="s">
        <v>110</v>
      </c>
      <c r="D45" t="s">
        <v>10</v>
      </c>
      <c r="E45" t="s">
        <v>111</v>
      </c>
      <c r="F45" t="s">
        <v>40</v>
      </c>
      <c r="G45" t="s">
        <v>26</v>
      </c>
      <c r="H45" t="s">
        <v>27</v>
      </c>
      <c r="I45" t="s">
        <v>28</v>
      </c>
      <c r="J45" t="s">
        <v>8</v>
      </c>
      <c r="K45" t="s">
        <v>10</v>
      </c>
      <c r="L45" t="s">
        <v>112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3"/>
  <sheetViews>
    <sheetView tabSelected="1" workbookViewId="0">
      <selection activeCell="A30" sqref="A30:D33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21</v>
      </c>
      <c r="H1" t="s">
        <v>113</v>
      </c>
    </row>
    <row r="2" hidden="1" spans="1:10">
      <c r="A2">
        <v>1426221966</v>
      </c>
      <c r="B2" t="s">
        <v>26</v>
      </c>
      <c r="C2" t="s">
        <v>27</v>
      </c>
      <c r="D2" s="4">
        <v>290</v>
      </c>
      <c r="E2">
        <v>290</v>
      </c>
      <c r="F2" s="8" t="s">
        <v>114</v>
      </c>
      <c r="G2">
        <f>D2-E2</f>
        <v>0</v>
      </c>
      <c r="H2" t="str">
        <f>$H$1&amp;F2</f>
        <v>，202205112159130022</v>
      </c>
      <c r="I2" t="e">
        <f>VLOOKUP(A2,HOP!A:U,21,0)</f>
        <v>#N/A</v>
      </c>
      <c r="J2">
        <v>5.11</v>
      </c>
    </row>
    <row r="3" hidden="1" spans="1:11">
      <c r="A3">
        <v>1427286819</v>
      </c>
      <c r="B3" t="s">
        <v>27</v>
      </c>
      <c r="C3" t="s">
        <v>33</v>
      </c>
      <c r="D3" s="4">
        <v>580</v>
      </c>
      <c r="E3">
        <v>290</v>
      </c>
      <c r="F3" s="8" t="s">
        <v>115</v>
      </c>
      <c r="G3">
        <f t="shared" ref="G3:G24" si="0">D3-E3</f>
        <v>290</v>
      </c>
      <c r="H3" t="str">
        <f t="shared" ref="H3:H24" si="1">$H$1&amp;F3</f>
        <v>，202205122306500001</v>
      </c>
      <c r="I3" t="e">
        <f>VLOOKUP(A3,HOP!A:U,21,0)</f>
        <v>#N/A</v>
      </c>
      <c r="J3">
        <v>5.12</v>
      </c>
      <c r="K3" t="s">
        <v>116</v>
      </c>
    </row>
    <row r="4" hidden="1" spans="1:10">
      <c r="A4">
        <v>1422593831</v>
      </c>
      <c r="B4" t="s">
        <v>41</v>
      </c>
      <c r="C4" t="s">
        <v>42</v>
      </c>
      <c r="D4" s="4">
        <v>142</v>
      </c>
      <c r="E4">
        <v>142</v>
      </c>
      <c r="F4" s="8" t="s">
        <v>117</v>
      </c>
      <c r="G4">
        <f t="shared" si="0"/>
        <v>0</v>
      </c>
      <c r="H4" t="str">
        <f t="shared" si="1"/>
        <v>，202205081807580020</v>
      </c>
      <c r="I4" t="e">
        <f>VLOOKUP(A4,HOP!A:U,21,0)</f>
        <v>#N/A</v>
      </c>
      <c r="J4">
        <v>5.8</v>
      </c>
    </row>
    <row r="5" hidden="1" spans="1:10">
      <c r="A5">
        <v>1422604291</v>
      </c>
      <c r="B5" t="s">
        <v>41</v>
      </c>
      <c r="C5" t="s">
        <v>42</v>
      </c>
      <c r="D5" s="4">
        <v>142</v>
      </c>
      <c r="E5">
        <v>142</v>
      </c>
      <c r="F5" s="8" t="s">
        <v>118</v>
      </c>
      <c r="G5">
        <f t="shared" si="0"/>
        <v>0</v>
      </c>
      <c r="H5" t="str">
        <f t="shared" si="1"/>
        <v>，202205081824130020</v>
      </c>
      <c r="I5" t="e">
        <f>VLOOKUP(A5,HOP!A:U,21,0)</f>
        <v>#N/A</v>
      </c>
      <c r="J5">
        <v>5.8</v>
      </c>
    </row>
    <row r="6" hidden="1" spans="1:10">
      <c r="A6">
        <v>1419249682</v>
      </c>
      <c r="B6" t="s">
        <v>50</v>
      </c>
      <c r="C6" t="s">
        <v>51</v>
      </c>
      <c r="D6" s="4">
        <v>725</v>
      </c>
      <c r="E6">
        <v>725</v>
      </c>
      <c r="F6" s="8" t="s">
        <v>119</v>
      </c>
      <c r="G6">
        <f t="shared" si="0"/>
        <v>0</v>
      </c>
      <c r="H6" t="str">
        <f t="shared" si="1"/>
        <v>，202205052017490020</v>
      </c>
      <c r="I6" t="e">
        <f>VLOOKUP(A6,HOP!A:U,21,0)</f>
        <v>#N/A</v>
      </c>
      <c r="J6">
        <v>5.5</v>
      </c>
    </row>
    <row r="7" hidden="1" spans="1:10">
      <c r="A7">
        <v>1424647225</v>
      </c>
      <c r="B7" t="s">
        <v>51</v>
      </c>
      <c r="C7" t="s">
        <v>26</v>
      </c>
      <c r="D7" s="4">
        <v>137</v>
      </c>
      <c r="E7">
        <v>137</v>
      </c>
      <c r="F7" s="8" t="s">
        <v>120</v>
      </c>
      <c r="G7">
        <f t="shared" si="0"/>
        <v>0</v>
      </c>
      <c r="H7" t="str">
        <f t="shared" si="1"/>
        <v>，202205101300340025</v>
      </c>
      <c r="I7" t="e">
        <f>VLOOKUP(A7,HOP!A:U,21,0)</f>
        <v>#N/A</v>
      </c>
      <c r="J7" s="6">
        <v>5.1</v>
      </c>
    </row>
    <row r="8" hidden="1" spans="1:10">
      <c r="A8">
        <v>1425969765</v>
      </c>
      <c r="B8" t="s">
        <v>26</v>
      </c>
      <c r="C8" t="s">
        <v>27</v>
      </c>
      <c r="D8" s="4">
        <v>132</v>
      </c>
      <c r="E8">
        <v>132</v>
      </c>
      <c r="F8" s="8" t="s">
        <v>121</v>
      </c>
      <c r="G8">
        <f t="shared" si="0"/>
        <v>0</v>
      </c>
      <c r="H8" t="str">
        <f t="shared" si="1"/>
        <v>，202205111637370022</v>
      </c>
      <c r="I8" t="e">
        <f>VLOOKUP(A8,HOP!A:U,21,0)</f>
        <v>#N/A</v>
      </c>
      <c r="J8">
        <v>5.11</v>
      </c>
    </row>
    <row r="9" hidden="1" spans="1:10">
      <c r="A9">
        <v>1428166292</v>
      </c>
      <c r="B9" t="s">
        <v>33</v>
      </c>
      <c r="C9" t="s">
        <v>62</v>
      </c>
      <c r="D9" s="4">
        <v>133</v>
      </c>
      <c r="E9">
        <v>133</v>
      </c>
      <c r="F9" s="8" t="s">
        <v>122</v>
      </c>
      <c r="G9">
        <f t="shared" si="0"/>
        <v>0</v>
      </c>
      <c r="H9" t="str">
        <f t="shared" si="1"/>
        <v>，202205131458490022</v>
      </c>
      <c r="I9" t="e">
        <f>VLOOKUP(A9,HOP!A:U,21,0)</f>
        <v>#N/A</v>
      </c>
      <c r="J9">
        <v>5.13</v>
      </c>
    </row>
    <row r="10" hidden="1" spans="1:10">
      <c r="A10">
        <v>1428340126</v>
      </c>
      <c r="B10" t="s">
        <v>33</v>
      </c>
      <c r="C10" t="s">
        <v>62</v>
      </c>
      <c r="D10" s="4">
        <v>131</v>
      </c>
      <c r="E10">
        <v>131</v>
      </c>
      <c r="F10" s="8" t="s">
        <v>123</v>
      </c>
      <c r="G10">
        <f t="shared" si="0"/>
        <v>0</v>
      </c>
      <c r="H10" t="str">
        <f t="shared" si="1"/>
        <v>，202205131836320021</v>
      </c>
      <c r="I10" t="e">
        <f>VLOOKUP(A10,HOP!A:U,21,0)</f>
        <v>#N/A</v>
      </c>
      <c r="J10">
        <v>5.13</v>
      </c>
    </row>
    <row r="11" hidden="1" spans="1:10">
      <c r="A11">
        <v>1428349835</v>
      </c>
      <c r="B11" t="s">
        <v>33</v>
      </c>
      <c r="C11" t="s">
        <v>62</v>
      </c>
      <c r="D11" s="4">
        <v>131</v>
      </c>
      <c r="E11">
        <v>131</v>
      </c>
      <c r="F11" s="8" t="s">
        <v>124</v>
      </c>
      <c r="G11">
        <f t="shared" si="0"/>
        <v>0</v>
      </c>
      <c r="H11" t="str">
        <f t="shared" si="1"/>
        <v>，202205131849590021</v>
      </c>
      <c r="I11" t="e">
        <f>VLOOKUP(A11,HOP!A:U,21,0)</f>
        <v>#N/A</v>
      </c>
      <c r="J11">
        <v>5.13</v>
      </c>
    </row>
    <row r="12" spans="1:9">
      <c r="A12" t="s">
        <v>72</v>
      </c>
      <c r="B12" t="s">
        <v>41</v>
      </c>
      <c r="C12" t="s">
        <v>42</v>
      </c>
      <c r="D12" s="4">
        <v>130</v>
      </c>
      <c r="E12" t="str">
        <f>VLOOKUP(A12,HOP!A:L,12,0)</f>
        <v>130.00</v>
      </c>
      <c r="F12" t="str">
        <f>VLOOKUP(A12,HOP!A:C,3,0)</f>
        <v>2542769</v>
      </c>
      <c r="G12">
        <f t="shared" si="0"/>
        <v>0</v>
      </c>
      <c r="H12" t="str">
        <f t="shared" si="1"/>
        <v>，2542769</v>
      </c>
      <c r="I12" t="str">
        <f>VLOOKUP(A12,HOP!A:U,21,0)</f>
        <v>直采</v>
      </c>
    </row>
    <row r="13" spans="1:9">
      <c r="A13" t="s">
        <v>76</v>
      </c>
      <c r="B13" t="s">
        <v>42</v>
      </c>
      <c r="C13" t="s">
        <v>51</v>
      </c>
      <c r="D13" s="4">
        <v>130</v>
      </c>
      <c r="E13" t="str">
        <f>VLOOKUP(A13,HOP!A:L,12,0)</f>
        <v>130.00</v>
      </c>
      <c r="F13" t="str">
        <f>VLOOKUP(A13,HOP!A:C,3,0)</f>
        <v>2544022</v>
      </c>
      <c r="G13">
        <f t="shared" si="0"/>
        <v>0</v>
      </c>
      <c r="H13" t="str">
        <f t="shared" si="1"/>
        <v>，2544022</v>
      </c>
      <c r="I13" t="str">
        <f>VLOOKUP(A13,HOP!A:U,21,0)</f>
        <v>直采</v>
      </c>
    </row>
    <row r="14" spans="1:9">
      <c r="A14" t="s">
        <v>78</v>
      </c>
      <c r="B14" t="s">
        <v>51</v>
      </c>
      <c r="C14" t="s">
        <v>26</v>
      </c>
      <c r="D14" s="4">
        <v>120</v>
      </c>
      <c r="E14" t="str">
        <f>VLOOKUP(A14,HOP!A:L,12,0)</f>
        <v>120.00</v>
      </c>
      <c r="F14" t="str">
        <f>VLOOKUP(A14,HOP!A:C,3,0)</f>
        <v>2545111</v>
      </c>
      <c r="G14">
        <f t="shared" si="0"/>
        <v>0</v>
      </c>
      <c r="H14" t="str">
        <f t="shared" si="1"/>
        <v>，2545111</v>
      </c>
      <c r="I14" t="str">
        <f>VLOOKUP(A14,HOP!A:U,21,0)</f>
        <v>直采</v>
      </c>
    </row>
    <row r="15" spans="1:9">
      <c r="A15" t="s">
        <v>80</v>
      </c>
      <c r="B15" t="s">
        <v>26</v>
      </c>
      <c r="C15" t="s">
        <v>27</v>
      </c>
      <c r="D15" s="4">
        <v>130</v>
      </c>
      <c r="E15" t="str">
        <f>VLOOKUP(A15,HOP!A:L,12,0)</f>
        <v>130.00</v>
      </c>
      <c r="F15" t="str">
        <f>VLOOKUP(A15,HOP!A:C,3,0)</f>
        <v>2546561</v>
      </c>
      <c r="G15">
        <f t="shared" si="0"/>
        <v>0</v>
      </c>
      <c r="H15" t="str">
        <f t="shared" si="1"/>
        <v>，2546561</v>
      </c>
      <c r="I15" t="str">
        <f>VLOOKUP(A15,HOP!A:U,21,0)</f>
        <v>直采</v>
      </c>
    </row>
    <row r="16" spans="1:9">
      <c r="A16" t="s">
        <v>83</v>
      </c>
      <c r="B16" t="s">
        <v>62</v>
      </c>
      <c r="C16" t="s">
        <v>86</v>
      </c>
      <c r="D16" s="4">
        <v>200</v>
      </c>
      <c r="E16" t="str">
        <f>VLOOKUP(A16,HOP!A:L,12,0)</f>
        <v>200.00</v>
      </c>
      <c r="F16" t="str">
        <f>VLOOKUP(A16,HOP!A:C,3,0)</f>
        <v>2549701</v>
      </c>
      <c r="G16">
        <f t="shared" si="0"/>
        <v>0</v>
      </c>
      <c r="H16" t="str">
        <f t="shared" si="1"/>
        <v>，2549701</v>
      </c>
      <c r="I16" t="str">
        <f>VLOOKUP(A16,HOP!A:U,21,0)</f>
        <v>直采</v>
      </c>
    </row>
    <row r="17" hidden="1" spans="1:10">
      <c r="A17">
        <v>1422176407</v>
      </c>
      <c r="B17" t="s">
        <v>41</v>
      </c>
      <c r="C17" t="s">
        <v>42</v>
      </c>
      <c r="D17" s="4">
        <v>140</v>
      </c>
      <c r="E17">
        <v>140</v>
      </c>
      <c r="F17" s="8" t="s">
        <v>125</v>
      </c>
      <c r="G17">
        <f t="shared" si="0"/>
        <v>0</v>
      </c>
      <c r="H17" t="str">
        <f t="shared" si="1"/>
        <v>，202205080936130021</v>
      </c>
      <c r="I17" t="e">
        <f>VLOOKUP(A17,HOP!A:U,21,0)</f>
        <v>#N/A</v>
      </c>
      <c r="J17">
        <v>5.8</v>
      </c>
    </row>
    <row r="18" hidden="1" spans="1:10">
      <c r="A18">
        <v>1422295449</v>
      </c>
      <c r="B18" t="s">
        <v>41</v>
      </c>
      <c r="C18" t="s">
        <v>42</v>
      </c>
      <c r="D18" s="4">
        <v>143.2</v>
      </c>
      <c r="E18">
        <v>143.2</v>
      </c>
      <c r="F18" s="8" t="s">
        <v>126</v>
      </c>
      <c r="G18">
        <f t="shared" si="0"/>
        <v>0</v>
      </c>
      <c r="H18" t="str">
        <f t="shared" si="1"/>
        <v>，202205081155250021</v>
      </c>
      <c r="I18" t="e">
        <f>VLOOKUP(A18,HOP!A:U,21,0)</f>
        <v>#N/A</v>
      </c>
      <c r="J18">
        <v>5.8</v>
      </c>
    </row>
    <row r="19" hidden="1" spans="1:10">
      <c r="A19">
        <v>1423528805</v>
      </c>
      <c r="B19" t="s">
        <v>42</v>
      </c>
      <c r="C19" t="s">
        <v>51</v>
      </c>
      <c r="D19" s="4">
        <v>140</v>
      </c>
      <c r="E19">
        <v>140</v>
      </c>
      <c r="F19" s="8" t="s">
        <v>127</v>
      </c>
      <c r="G19">
        <f t="shared" si="0"/>
        <v>0</v>
      </c>
      <c r="H19" t="str">
        <f t="shared" si="1"/>
        <v>，202205091338490022</v>
      </c>
      <c r="I19" t="e">
        <f>VLOOKUP(A19,HOP!A:U,21,0)</f>
        <v>#N/A</v>
      </c>
      <c r="J19">
        <v>5.9</v>
      </c>
    </row>
    <row r="20" hidden="1" spans="1:10">
      <c r="A20">
        <v>1425710558</v>
      </c>
      <c r="B20" t="s">
        <v>26</v>
      </c>
      <c r="C20" t="s">
        <v>27</v>
      </c>
      <c r="D20" s="4">
        <v>144</v>
      </c>
      <c r="E20">
        <v>144</v>
      </c>
      <c r="F20" s="8" t="s">
        <v>128</v>
      </c>
      <c r="G20">
        <f t="shared" si="0"/>
        <v>0</v>
      </c>
      <c r="H20" t="str">
        <f t="shared" si="1"/>
        <v>，202205111111550021</v>
      </c>
      <c r="I20" t="e">
        <f>VLOOKUP(A20,HOP!A:U,21,0)</f>
        <v>#N/A</v>
      </c>
      <c r="J20">
        <v>5.11</v>
      </c>
    </row>
    <row r="21" hidden="1" spans="1:10">
      <c r="A21">
        <v>1426010421</v>
      </c>
      <c r="B21" t="s">
        <v>26</v>
      </c>
      <c r="C21" t="s">
        <v>27</v>
      </c>
      <c r="D21" s="4">
        <v>144</v>
      </c>
      <c r="E21">
        <v>144</v>
      </c>
      <c r="F21" s="8" t="s">
        <v>129</v>
      </c>
      <c r="G21">
        <f t="shared" si="0"/>
        <v>0</v>
      </c>
      <c r="H21" t="str">
        <f t="shared" si="1"/>
        <v>，202205111730230022</v>
      </c>
      <c r="I21" t="e">
        <f>VLOOKUP(A21,HOP!A:U,21,0)</f>
        <v>#N/A</v>
      </c>
      <c r="J21">
        <v>5.11</v>
      </c>
    </row>
    <row r="22" hidden="1" spans="1:10">
      <c r="A22">
        <v>1427297431</v>
      </c>
      <c r="B22" t="s">
        <v>27</v>
      </c>
      <c r="C22" t="s">
        <v>33</v>
      </c>
      <c r="D22" s="4">
        <v>132</v>
      </c>
      <c r="E22">
        <v>132</v>
      </c>
      <c r="F22" s="8" t="s">
        <v>130</v>
      </c>
      <c r="G22">
        <f t="shared" si="0"/>
        <v>0</v>
      </c>
      <c r="H22" t="str">
        <f t="shared" si="1"/>
        <v>，202205122025250021</v>
      </c>
      <c r="I22" t="e">
        <f>VLOOKUP(A22,HOP!A:U,21,0)</f>
        <v>#N/A</v>
      </c>
      <c r="J22">
        <v>5.12</v>
      </c>
    </row>
    <row r="23" hidden="1" spans="1:10">
      <c r="A23">
        <v>1427419187</v>
      </c>
      <c r="B23" t="s">
        <v>62</v>
      </c>
      <c r="C23" t="s">
        <v>86</v>
      </c>
      <c r="D23" s="4">
        <v>140.81</v>
      </c>
      <c r="E23">
        <v>140.81</v>
      </c>
      <c r="F23" s="8" t="s">
        <v>131</v>
      </c>
      <c r="G23">
        <f t="shared" si="0"/>
        <v>0</v>
      </c>
      <c r="H23" t="str">
        <f t="shared" si="1"/>
        <v>，202205122301270021</v>
      </c>
      <c r="I23" t="e">
        <f>VLOOKUP(A23,HOP!A:U,21,0)</f>
        <v>#N/A</v>
      </c>
      <c r="J23">
        <v>5.12</v>
      </c>
    </row>
    <row r="24" spans="1:9">
      <c r="A24" t="s">
        <v>110</v>
      </c>
      <c r="B24" t="s">
        <v>26</v>
      </c>
      <c r="C24" t="s">
        <v>27</v>
      </c>
      <c r="D24" s="4">
        <v>420</v>
      </c>
      <c r="E24" t="str">
        <f>VLOOKUP(A24,HOP!A:L,12,0)</f>
        <v>420.00</v>
      </c>
      <c r="F24" t="str">
        <f>VLOOKUP(A24,HOP!A:C,3,0)</f>
        <v>2546690</v>
      </c>
      <c r="G24">
        <f t="shared" si="0"/>
        <v>0</v>
      </c>
      <c r="H24" t="str">
        <f t="shared" si="1"/>
        <v>，2546690</v>
      </c>
      <c r="I24" t="str">
        <f>VLOOKUP(A24,HOP!A:U,21,0)</f>
        <v>直采</v>
      </c>
    </row>
    <row r="26" spans="4:4">
      <c r="D26">
        <f>SUM(D2:D25)</f>
        <v>4657.01</v>
      </c>
    </row>
    <row r="27" spans="4:4">
      <c r="D27" s="5" t="s">
        <v>6</v>
      </c>
    </row>
    <row r="30" spans="1:4">
      <c r="A30" t="s">
        <v>132</v>
      </c>
      <c r="D30">
        <v>1130</v>
      </c>
    </row>
    <row r="31" spans="1:4">
      <c r="A31" t="s">
        <v>133</v>
      </c>
      <c r="D31">
        <v>290</v>
      </c>
    </row>
    <row r="32" spans="1:4">
      <c r="A32" t="s">
        <v>134</v>
      </c>
      <c r="D32">
        <v>3237.01</v>
      </c>
    </row>
    <row r="33" spans="1:4">
      <c r="A33" t="s">
        <v>135</v>
      </c>
      <c r="D33">
        <f>SUBTOTAL(9,D30:D32)</f>
        <v>4657.01</v>
      </c>
    </row>
  </sheetData>
  <autoFilter ref="A1:J24"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1" sqref="A$1:A$1048576"/>
    </sheetView>
  </sheetViews>
  <sheetFormatPr defaultColWidth="8" defaultRowHeight="12.75" outlineLevelRow="6"/>
  <cols>
    <col min="1" max="16383" width="8" style="1"/>
  </cols>
  <sheetData>
    <row r="1" s="1" customFormat="1" spans="1:21">
      <c r="A1" s="2" t="s">
        <v>136</v>
      </c>
      <c r="B1" s="2" t="s">
        <v>137</v>
      </c>
      <c r="C1" s="2" t="s">
        <v>138</v>
      </c>
      <c r="D1" s="2" t="s">
        <v>139</v>
      </c>
      <c r="E1" s="2" t="s">
        <v>140</v>
      </c>
      <c r="F1" s="2" t="s">
        <v>17</v>
      </c>
      <c r="G1" s="2" t="s">
        <v>18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  <c r="U1" s="2" t="s">
        <v>154</v>
      </c>
    </row>
    <row r="2" s="1" customFormat="1" spans="1:21">
      <c r="A2" s="1" t="s">
        <v>83</v>
      </c>
      <c r="B2" s="1" t="s">
        <v>155</v>
      </c>
      <c r="C2" s="1" t="s">
        <v>156</v>
      </c>
      <c r="D2" s="1" t="s">
        <v>81</v>
      </c>
      <c r="E2" s="1" t="s">
        <v>84</v>
      </c>
      <c r="F2" s="1" t="s">
        <v>157</v>
      </c>
      <c r="G2" s="1" t="s">
        <v>158</v>
      </c>
      <c r="H2" s="1" t="s">
        <v>159</v>
      </c>
      <c r="I2" s="1" t="s">
        <v>87</v>
      </c>
      <c r="J2" s="1" t="s">
        <v>160</v>
      </c>
      <c r="K2" s="1" t="s">
        <v>87</v>
      </c>
      <c r="L2" s="1" t="s">
        <v>87</v>
      </c>
      <c r="M2" s="1" t="s">
        <v>161</v>
      </c>
      <c r="N2" s="1" t="s">
        <v>161</v>
      </c>
      <c r="O2" s="1" t="s">
        <v>7</v>
      </c>
      <c r="P2" s="1" t="s">
        <v>162</v>
      </c>
      <c r="Q2" s="1" t="s">
        <v>163</v>
      </c>
      <c r="R2" s="1" t="s">
        <v>164</v>
      </c>
      <c r="S2" s="1" t="s">
        <v>165</v>
      </c>
      <c r="T2" s="1" t="s">
        <v>166</v>
      </c>
      <c r="U2" s="1" t="s">
        <v>167</v>
      </c>
    </row>
    <row r="3" s="1" customFormat="1" spans="1:21">
      <c r="A3" s="1" t="s">
        <v>110</v>
      </c>
      <c r="B3" s="1" t="s">
        <v>168</v>
      </c>
      <c r="C3" s="1" t="s">
        <v>169</v>
      </c>
      <c r="D3" s="1" t="s">
        <v>108</v>
      </c>
      <c r="E3" s="1" t="s">
        <v>111</v>
      </c>
      <c r="F3" s="1" t="s">
        <v>168</v>
      </c>
      <c r="G3" s="1" t="s">
        <v>170</v>
      </c>
      <c r="H3" s="1" t="s">
        <v>159</v>
      </c>
      <c r="I3" s="1" t="s">
        <v>112</v>
      </c>
      <c r="J3" s="1" t="s">
        <v>160</v>
      </c>
      <c r="K3" s="1" t="s">
        <v>112</v>
      </c>
      <c r="L3" s="1" t="s">
        <v>112</v>
      </c>
      <c r="M3" s="1" t="s">
        <v>161</v>
      </c>
      <c r="N3" s="1" t="s">
        <v>161</v>
      </c>
      <c r="O3" s="1" t="s">
        <v>7</v>
      </c>
      <c r="P3" s="1" t="s">
        <v>162</v>
      </c>
      <c r="Q3" s="1" t="s">
        <v>163</v>
      </c>
      <c r="R3" s="1" t="s">
        <v>171</v>
      </c>
      <c r="S3" s="1" t="s">
        <v>165</v>
      </c>
      <c r="T3" s="1" t="s">
        <v>166</v>
      </c>
      <c r="U3" s="1" t="s">
        <v>167</v>
      </c>
    </row>
    <row r="4" s="1" customFormat="1" spans="1:21">
      <c r="A4" s="1" t="s">
        <v>80</v>
      </c>
      <c r="B4" s="1" t="s">
        <v>168</v>
      </c>
      <c r="C4" s="1" t="s">
        <v>172</v>
      </c>
      <c r="D4" s="1" t="s">
        <v>70</v>
      </c>
      <c r="E4" s="1" t="s">
        <v>77</v>
      </c>
      <c r="F4" s="1" t="s">
        <v>168</v>
      </c>
      <c r="G4" s="1" t="s">
        <v>170</v>
      </c>
      <c r="H4" s="1" t="s">
        <v>159</v>
      </c>
      <c r="I4" s="1" t="s">
        <v>75</v>
      </c>
      <c r="J4" s="1" t="s">
        <v>160</v>
      </c>
      <c r="K4" s="1" t="s">
        <v>75</v>
      </c>
      <c r="L4" s="1" t="s">
        <v>75</v>
      </c>
      <c r="M4" s="1" t="s">
        <v>161</v>
      </c>
      <c r="N4" s="1" t="s">
        <v>161</v>
      </c>
      <c r="O4" s="1" t="s">
        <v>7</v>
      </c>
      <c r="P4" s="1" t="s">
        <v>162</v>
      </c>
      <c r="Q4" s="1" t="s">
        <v>163</v>
      </c>
      <c r="R4" s="1" t="s">
        <v>173</v>
      </c>
      <c r="S4" s="1" t="s">
        <v>165</v>
      </c>
      <c r="T4" s="1" t="s">
        <v>166</v>
      </c>
      <c r="U4" s="1" t="s">
        <v>167</v>
      </c>
    </row>
    <row r="5" s="1" customFormat="1" spans="1:21">
      <c r="A5" s="1" t="s">
        <v>78</v>
      </c>
      <c r="B5" s="1" t="s">
        <v>174</v>
      </c>
      <c r="C5" s="1" t="s">
        <v>175</v>
      </c>
      <c r="D5" s="1" t="s">
        <v>70</v>
      </c>
      <c r="E5" s="1" t="s">
        <v>77</v>
      </c>
      <c r="F5" s="1" t="s">
        <v>174</v>
      </c>
      <c r="G5" s="1" t="s">
        <v>168</v>
      </c>
      <c r="H5" s="1" t="s">
        <v>159</v>
      </c>
      <c r="I5" s="1" t="s">
        <v>79</v>
      </c>
      <c r="J5" s="1" t="s">
        <v>160</v>
      </c>
      <c r="K5" s="1" t="s">
        <v>79</v>
      </c>
      <c r="L5" s="1" t="s">
        <v>79</v>
      </c>
      <c r="M5" s="1" t="s">
        <v>161</v>
      </c>
      <c r="N5" s="1" t="s">
        <v>161</v>
      </c>
      <c r="O5" s="1" t="s">
        <v>7</v>
      </c>
      <c r="P5" s="1" t="s">
        <v>162</v>
      </c>
      <c r="Q5" s="1" t="s">
        <v>163</v>
      </c>
      <c r="R5" s="1" t="s">
        <v>176</v>
      </c>
      <c r="S5" s="1" t="s">
        <v>165</v>
      </c>
      <c r="T5" s="1" t="s">
        <v>166</v>
      </c>
      <c r="U5" s="1" t="s">
        <v>167</v>
      </c>
    </row>
    <row r="6" s="1" customFormat="1" spans="1:21">
      <c r="A6" s="1" t="s">
        <v>76</v>
      </c>
      <c r="B6" s="1" t="s">
        <v>177</v>
      </c>
      <c r="C6" s="1" t="s">
        <v>178</v>
      </c>
      <c r="D6" s="1" t="s">
        <v>70</v>
      </c>
      <c r="E6" s="1" t="s">
        <v>77</v>
      </c>
      <c r="F6" s="1" t="s">
        <v>177</v>
      </c>
      <c r="G6" s="1" t="s">
        <v>174</v>
      </c>
      <c r="H6" s="1" t="s">
        <v>159</v>
      </c>
      <c r="I6" s="1" t="s">
        <v>75</v>
      </c>
      <c r="J6" s="1" t="s">
        <v>160</v>
      </c>
      <c r="K6" s="1" t="s">
        <v>75</v>
      </c>
      <c r="L6" s="1" t="s">
        <v>75</v>
      </c>
      <c r="M6" s="1" t="s">
        <v>161</v>
      </c>
      <c r="N6" s="1" t="s">
        <v>161</v>
      </c>
      <c r="O6" s="1" t="s">
        <v>7</v>
      </c>
      <c r="P6" s="1" t="s">
        <v>162</v>
      </c>
      <c r="Q6" s="1" t="s">
        <v>163</v>
      </c>
      <c r="R6" s="1" t="s">
        <v>179</v>
      </c>
      <c r="S6" s="1" t="s">
        <v>165</v>
      </c>
      <c r="T6" s="1" t="s">
        <v>166</v>
      </c>
      <c r="U6" s="1" t="s">
        <v>167</v>
      </c>
    </row>
    <row r="7" s="1" customFormat="1" spans="1:21">
      <c r="A7" s="1" t="s">
        <v>72</v>
      </c>
      <c r="B7" s="1" t="s">
        <v>180</v>
      </c>
      <c r="C7" s="1" t="s">
        <v>181</v>
      </c>
      <c r="D7" s="1" t="s">
        <v>70</v>
      </c>
      <c r="E7" s="1" t="s">
        <v>73</v>
      </c>
      <c r="F7" s="1" t="s">
        <v>180</v>
      </c>
      <c r="G7" s="1" t="s">
        <v>177</v>
      </c>
      <c r="H7" s="1" t="s">
        <v>159</v>
      </c>
      <c r="I7" s="1" t="s">
        <v>75</v>
      </c>
      <c r="J7" s="1" t="s">
        <v>160</v>
      </c>
      <c r="K7" s="1" t="s">
        <v>75</v>
      </c>
      <c r="L7" s="1" t="s">
        <v>75</v>
      </c>
      <c r="M7" s="1" t="s">
        <v>161</v>
      </c>
      <c r="N7" s="1" t="s">
        <v>161</v>
      </c>
      <c r="O7" s="1" t="s">
        <v>7</v>
      </c>
      <c r="P7" s="1" t="s">
        <v>162</v>
      </c>
      <c r="Q7" s="1" t="s">
        <v>163</v>
      </c>
      <c r="R7" s="1" t="s">
        <v>182</v>
      </c>
      <c r="S7" s="1" t="s">
        <v>165</v>
      </c>
      <c r="T7" s="1" t="s">
        <v>166</v>
      </c>
      <c r="U7" s="1" t="s">
        <v>167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2022-05-17T07:15:11Z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FB0BB692E720469285A3520E8B0292DC</vt:lpwstr>
  </property>
  <property fmtid="{D5CDD505-2E9C-101B-9397-08002B2CF9AE}" pid="3" name="KSOProductBuildVer">
    <vt:lpwstr>2052-11.1.0.11636</vt:lpwstr>
  </property>
</Properties>
</file>