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<sst xmlns="http://schemas.openxmlformats.org/spreadsheetml/2006/main" count="348" uniqueCount="136">
  <si>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</si>
  <si>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</si>
  <si>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</si>
  <si>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</si>
  <si>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</si>
  <si>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</si>
  <si>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</si>
  <si>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</si>
  <si>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</si>
  <si>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</si>
  <si>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</si>
  <si>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</si>
  <si>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</si>
  <si>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</si>
  <si>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</si>
  <si>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</si>
  <si>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</si>
  <si>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</si>
  <si>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</si>
  <si>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</si>
  <si>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</si>
  <si>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</si>
  <si>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</si>
  <si>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</si>
  <si>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</si>
  <si>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17845109861	</t>
  </si>
  <si>
    <t>Ctrip</t>
  </si>
  <si>
    <t>正常</t>
  </si>
  <si>
    <t>[梅州]梅州客天下艺术家园酒店(83268462)</t>
  </si>
  <si>
    <t>伴山别墅大床房&lt;大床&gt;&lt;超值特惠&gt;&lt;双人入住&gt;&lt;日历房套餐高价值&gt;&lt;双早&gt;&lt;新酒店礼盒&gt;</t>
  </si>
  <si>
    <t>CNY</t>
  </si>
  <si>
    <t>慎薇</t>
  </si>
  <si>
    <t>CA363220517CNY</t>
  </si>
  <si>
    <t>未提现</t>
  </si>
  <si>
    <t>携程开票</t>
  </si>
  <si>
    <t xml:space="preserve">2524287	</t>
  </si>
  <si>
    <t xml:space="preserve">688436	</t>
  </si>
  <si>
    <t xml:space="preserve">17852348627	</t>
  </si>
  <si>
    <t>[梅州]梅州麓湖山酒店(67856423)</t>
  </si>
  <si>
    <t>标准双床房&lt;双床&gt;&lt;双人入住&gt;&lt;升级特惠&gt;&lt;双早&gt;&lt;新高价值日历房套餐&gt;&lt;新酒店礼盒&gt;</t>
  </si>
  <si>
    <t>陈盛林,徐磊</t>
  </si>
  <si>
    <t xml:space="preserve">	</t>
  </si>
  <si>
    <t xml:space="preserve">999605	</t>
  </si>
  <si>
    <t xml:space="preserve">17856919587	</t>
  </si>
  <si>
    <t>豪华大床房&lt;大床&gt;&lt;双人入住&gt;&lt;升级特惠&gt;&lt;双早&gt;&lt;新高价值日历房套餐&gt;&lt;新酒店礼盒&gt;</t>
  </si>
  <si>
    <t>黄浩远,苏伍妹</t>
  </si>
  <si>
    <t xml:space="preserve">1001958	</t>
  </si>
  <si>
    <t xml:space="preserve">17871208872	</t>
  </si>
  <si>
    <t>[英德]英德石头酒店(78167352)</t>
  </si>
  <si>
    <t>园景双人房&lt;双人入住&gt;&lt;双早&gt;</t>
  </si>
  <si>
    <t>罗培铃,卢伟健</t>
  </si>
  <si>
    <t xml:space="preserve">2531206	</t>
  </si>
  <si>
    <t xml:space="preserve">acknowledge	</t>
  </si>
  <si>
    <t xml:space="preserve">17871599820	</t>
  </si>
  <si>
    <t>朱京华,朱晓</t>
  </si>
  <si>
    <t xml:space="preserve">2531351	</t>
  </si>
  <si>
    <t xml:space="preserve">17871981544	</t>
  </si>
  <si>
    <t>黄永平</t>
  </si>
  <si>
    <t xml:space="preserve">2531521	</t>
  </si>
  <si>
    <t>取消</t>
  </si>
  <si>
    <t xml:space="preserve">17875505934	</t>
  </si>
  <si>
    <t>牛宗慧</t>
  </si>
  <si>
    <t xml:space="preserve">2532012	</t>
  </si>
  <si>
    <t xml:space="preserve">689077	</t>
  </si>
  <si>
    <t xml:space="preserve">17876073719	</t>
  </si>
  <si>
    <t>傅欣慈</t>
  </si>
  <si>
    <t xml:space="preserve">2532306	</t>
  </si>
  <si>
    <t xml:space="preserve">689099	</t>
  </si>
  <si>
    <t xml:space="preserve">17876094657	</t>
  </si>
  <si>
    <t>詹硕</t>
  </si>
  <si>
    <t xml:space="preserve">2532315	</t>
  </si>
  <si>
    <t xml:space="preserve">689100	</t>
  </si>
  <si>
    <t xml:space="preserve">17876522810	</t>
  </si>
  <si>
    <t>伴山别墅双床房&lt;超值特惠&gt;&lt;双人入住&gt;&lt;日历房套餐高价值&gt;&lt;双早&gt;&lt;新酒店礼盒&gt;</t>
  </si>
  <si>
    <t>林俊龙</t>
  </si>
  <si>
    <t xml:space="preserve">2532458	</t>
  </si>
  <si>
    <t xml:space="preserve">689145	</t>
  </si>
  <si>
    <t>，</t>
  </si>
  <si>
    <t>202204271405390025</t>
  </si>
  <si>
    <t>A220517093800481</t>
  </si>
  <si>
    <t>房集：i220517093723 585元</t>
  </si>
  <si>
    <t>CNY / HKD 当前参考汇率: 1.155150848</t>
  </si>
  <si>
    <t>总计： 4438 CNY/
5126.56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</si>
  <si>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</si>
  <si>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</si>
  <si>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</si>
  <si>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</si>
  <si>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</si>
  <si>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</si>
  <si>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</si>
  <si>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</si>
  <si>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</si>
  <si>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</si>
  <si>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</si>
  <si>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</si>
  <si>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</si>
  <si>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</si>
  <si>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</si>
  <si>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</si>
  <si>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</si>
  <si>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</si>
  <si>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</si>
  <si>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2524287</t>
  </si>
  <si>
    <t>梅州客天下艺术家园酒店</t>
  </si>
  <si>
    <t>2022-04-30</t>
  </si>
  <si>
    <t>2022-05-02</t>
  </si>
  <si>
    <t>退房日周结</t>
  </si>
  <si>
    <t>738.46</t>
  </si>
  <si>
    <t>RMB</t>
  </si>
  <si>
    <t>0</t>
  </si>
  <si>
    <t>0.00</t>
  </si>
  <si>
    <t>携程国内直连(DD)</t>
  </si>
  <si>
    <t>01.011249</t>
  </si>
  <si>
    <t>2022-04-25 15:45:57</t>
  </si>
  <si>
    <t>否</t>
  </si>
  <si>
    <t>汇智国际旅游发展有限公司</t>
  </si>
  <si>
    <t>直采</t>
  </si>
  <si>
    <t>2531206</t>
  </si>
  <si>
    <t>英德英石园石头酒店</t>
  </si>
  <si>
    <t>2022-05-01</t>
  </si>
  <si>
    <t>642.00</t>
  </si>
  <si>
    <t>2022-04-30 19:04:41</t>
  </si>
  <si>
    <t>2531351</t>
  </si>
  <si>
    <t>706.44</t>
  </si>
  <si>
    <t>2022-04-30 20:40:58</t>
  </si>
  <si>
    <t>2531521</t>
  </si>
  <si>
    <t>353.22</t>
  </si>
  <si>
    <t>2022-04-30 22:26:25</t>
  </si>
  <si>
    <t>2532012</t>
  </si>
  <si>
    <t>2022-05-01 11:01:58</t>
  </si>
  <si>
    <t>2532306</t>
  </si>
  <si>
    <t>2022-05-01 13:53:00</t>
  </si>
  <si>
    <t>2532315</t>
  </si>
  <si>
    <t>2022-05-01 14:00:33</t>
  </si>
  <si>
    <t>2532458</t>
  </si>
  <si>
    <t>2022-05-01 16:05:43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</si>
</sst>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44681</v>
      </c>
      <c r="G2" s="6">
        <v>44683</v>
      </c>
      <c r="H2" s="4">
        <v>1</v>
      </c>
      <c r="I2" s="4">
        <v>2</v>
      </c>
      <c r="J2" s="4">
        <v>2</v>
      </c>
      <c r="K2" s="4" t="s">
        <v>30</v>
      </c>
      <c r="L2" s="4">
        <v>738.46</v>
      </c>
      <c r="M2" s="4">
        <v>738.46</v>
      </c>
      <c r="N2" s="4" t="s">
        <v>31</v>
      </c>
      <c r="O2" s="4" t="s">
        <v>32</v>
      </c>
      <c r="P2" s="4" t="s">
        <v>33</v>
      </c>
      <c r="Q2" s="4">
        <v>0</v>
      </c>
      <c r="R2" s="7">
        <v>44676</v>
      </c>
      <c r="S2" s="6">
        <v>44698</v>
      </c>
      <c r="T2" s="4" t="s">
        <v>34</v>
      </c>
      <c r="U2" s="4">
        <v>738.46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44682</v>
      </c>
      <c r="G3" s="6">
        <v>44683</v>
      </c>
      <c r="H3" s="4">
        <v>2</v>
      </c>
      <c r="I3" s="4">
        <v>1</v>
      </c>
      <c r="J3" s="4">
        <v>2</v>
      </c>
      <c r="K3" s="4" t="s">
        <v>30</v>
      </c>
      <c r="L3" s="4">
        <v>585</v>
      </c>
      <c r="M3" s="4">
        <v>585</v>
      </c>
      <c r="N3" s="4" t="s">
        <v>40</v>
      </c>
      <c r="O3" s="4" t="s">
        <v>32</v>
      </c>
      <c r="P3" s="4" t="s">
        <v>33</v>
      </c>
      <c r="Q3" s="4">
        <v>0</v>
      </c>
      <c r="R3" s="7">
        <v>44678</v>
      </c>
      <c r="S3" s="6">
        <v>44698</v>
      </c>
      <c r="T3" s="4" t="s">
        <v>34</v>
      </c>
      <c r="U3" s="4">
        <v>585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44682</v>
      </c>
      <c r="G4" s="6">
        <v>44683</v>
      </c>
      <c r="H4" s="4">
        <v>2</v>
      </c>
      <c r="I4" s="4">
        <v>1</v>
      </c>
      <c r="J4" s="4">
        <v>2</v>
      </c>
      <c r="K4" s="4" t="s">
        <v>30</v>
      </c>
      <c r="L4" s="4">
        <v>733.5</v>
      </c>
      <c r="M4" s="4">
        <v>733.5</v>
      </c>
      <c r="N4" s="4" t="s">
        <v>45</v>
      </c>
      <c r="O4" s="4" t="s">
        <v>32</v>
      </c>
      <c r="P4" s="4" t="s">
        <v>33</v>
      </c>
      <c r="Q4" s="4">
        <v>0</v>
      </c>
      <c r="R4" s="7">
        <v>44679</v>
      </c>
      <c r="S4" s="6">
        <v>44698</v>
      </c>
      <c r="T4" s="4" t="s">
        <v>34</v>
      </c>
      <c r="U4" s="4">
        <v>733.5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44682</v>
      </c>
      <c r="G5" s="6">
        <v>44683</v>
      </c>
      <c r="H5" s="4">
        <v>2</v>
      </c>
      <c r="I5" s="4">
        <v>1</v>
      </c>
      <c r="J5" s="4">
        <v>2</v>
      </c>
      <c r="K5" s="4" t="s">
        <v>30</v>
      </c>
      <c r="L5" s="4">
        <v>642</v>
      </c>
      <c r="M5" s="4">
        <v>642</v>
      </c>
      <c r="N5" s="4" t="s">
        <v>50</v>
      </c>
      <c r="O5" s="4" t="s">
        <v>32</v>
      </c>
      <c r="P5" s="4" t="s">
        <v>33</v>
      </c>
      <c r="Q5" s="4">
        <v>0</v>
      </c>
      <c r="R5" s="7">
        <v>44681</v>
      </c>
      <c r="S5" s="6">
        <v>44698</v>
      </c>
      <c r="T5" s="4" t="s">
        <v>34</v>
      </c>
      <c r="U5" s="4">
        <v>642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44682</v>
      </c>
      <c r="G6" s="6">
        <v>44683</v>
      </c>
      <c r="H6" s="4">
        <v>2</v>
      </c>
      <c r="I6" s="4">
        <v>1</v>
      </c>
      <c r="J6" s="4">
        <v>2</v>
      </c>
      <c r="K6" s="4" t="s">
        <v>30</v>
      </c>
      <c r="L6" s="4">
        <v>706.44</v>
      </c>
      <c r="M6" s="4">
        <v>706.44</v>
      </c>
      <c r="N6" s="4" t="s">
        <v>54</v>
      </c>
      <c r="O6" s="4" t="s">
        <v>32</v>
      </c>
      <c r="P6" s="4" t="s">
        <v>33</v>
      </c>
      <c r="Q6" s="4">
        <v>0</v>
      </c>
      <c r="R6" s="7">
        <v>44681</v>
      </c>
      <c r="S6" s="6">
        <v>44698</v>
      </c>
      <c r="T6" s="4" t="s">
        <v>34</v>
      </c>
      <c r="U6" s="4">
        <v>706.44</v>
      </c>
      <c r="V6" s="4">
        <v>0</v>
      </c>
      <c r="W6" s="4">
        <v>0</v>
      </c>
      <c r="X6" s="4" t="s">
        <v>55</v>
      </c>
      <c r="Y6" s="4" t="s">
        <v>52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44682</v>
      </c>
      <c r="G7" s="6">
        <v>44683</v>
      </c>
      <c r="H7" s="4">
        <v>1</v>
      </c>
      <c r="I7" s="4">
        <v>1</v>
      </c>
      <c r="J7" s="4">
        <v>1</v>
      </c>
      <c r="K7" s="4" t="s">
        <v>30</v>
      </c>
      <c r="L7" s="4">
        <v>353.22</v>
      </c>
      <c r="M7" s="4">
        <v>353.22</v>
      </c>
      <c r="N7" s="4" t="s">
        <v>57</v>
      </c>
      <c r="O7" s="4" t="s">
        <v>32</v>
      </c>
      <c r="P7" s="4" t="s">
        <v>33</v>
      </c>
      <c r="Q7" s="4">
        <v>0</v>
      </c>
      <c r="R7" s="7">
        <v>44681</v>
      </c>
      <c r="S7" s="6">
        <v>44698</v>
      </c>
      <c r="T7" s="4" t="s">
        <v>34</v>
      </c>
      <c r="U7" s="4">
        <v>353.22</v>
      </c>
      <c r="V7" s="4">
        <v>0</v>
      </c>
      <c r="W7" s="4">
        <v>0</v>
      </c>
      <c r="X7" s="4" t="s">
        <v>58</v>
      </c>
      <c r="Y7" s="4" t="s">
        <v>52</v>
      </c>
    </row>
    <row r="8" s="4" customFormat="1" spans="1:25">
      <c r="A8" s="4" t="s">
        <v>43</v>
      </c>
      <c r="B8" s="4" t="s">
        <v>26</v>
      </c>
      <c r="C8" s="4" t="s">
        <v>59</v>
      </c>
      <c r="D8" s="4" t="s">
        <v>38</v>
      </c>
      <c r="E8" s="4" t="s">
        <v>44</v>
      </c>
      <c r="F8" s="6">
        <v>44682</v>
      </c>
      <c r="G8" s="6">
        <v>44683</v>
      </c>
      <c r="H8" s="4">
        <v>2</v>
      </c>
      <c r="I8" s="4">
        <v>1</v>
      </c>
      <c r="J8" s="4">
        <v>2</v>
      </c>
      <c r="K8" s="4" t="s">
        <v>30</v>
      </c>
      <c r="L8" s="4">
        <v>-733.5</v>
      </c>
      <c r="M8" s="4">
        <v>-733.5</v>
      </c>
      <c r="N8" s="4" t="s">
        <v>45</v>
      </c>
      <c r="O8" s="4" t="s">
        <v>32</v>
      </c>
      <c r="P8" s="4" t="s">
        <v>33</v>
      </c>
      <c r="Q8" s="4">
        <v>0</v>
      </c>
      <c r="R8" s="7">
        <v>44679</v>
      </c>
      <c r="S8" s="6">
        <v>44698</v>
      </c>
      <c r="T8" s="4" t="s">
        <v>34</v>
      </c>
      <c r="U8" s="4">
        <v>-733.5</v>
      </c>
      <c r="V8" s="4">
        <v>0</v>
      </c>
      <c r="W8" s="4">
        <v>0</v>
      </c>
      <c r="X8" s="4" t="s">
        <v>41</v>
      </c>
      <c r="Y8" s="4" t="s">
        <v>46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44682</v>
      </c>
      <c r="G9" s="6">
        <v>44683</v>
      </c>
      <c r="H9" s="4">
        <v>1</v>
      </c>
      <c r="I9" s="4">
        <v>1</v>
      </c>
      <c r="J9" s="4">
        <v>1</v>
      </c>
      <c r="K9" s="4" t="s">
        <v>30</v>
      </c>
      <c r="L9" s="4">
        <v>353.22</v>
      </c>
      <c r="M9" s="4">
        <v>353.22</v>
      </c>
      <c r="N9" s="4" t="s">
        <v>61</v>
      </c>
      <c r="O9" s="4" t="s">
        <v>32</v>
      </c>
      <c r="P9" s="4" t="s">
        <v>33</v>
      </c>
      <c r="Q9" s="4">
        <v>0</v>
      </c>
      <c r="R9" s="7">
        <v>44682</v>
      </c>
      <c r="S9" s="6">
        <v>44698</v>
      </c>
      <c r="T9" s="4" t="s">
        <v>34</v>
      </c>
      <c r="U9" s="4">
        <v>353.22</v>
      </c>
      <c r="V9" s="4">
        <v>0</v>
      </c>
      <c r="W9" s="4">
        <v>0</v>
      </c>
      <c r="X9" s="4" t="s">
        <v>62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44682</v>
      </c>
      <c r="G10" s="6">
        <v>44683</v>
      </c>
      <c r="H10" s="4">
        <v>1</v>
      </c>
      <c r="I10" s="4">
        <v>1</v>
      </c>
      <c r="J10" s="4">
        <v>1</v>
      </c>
      <c r="K10" s="4" t="s">
        <v>30</v>
      </c>
      <c r="L10" s="4">
        <v>353.22</v>
      </c>
      <c r="M10" s="4">
        <v>353.22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44682</v>
      </c>
      <c r="S10" s="6">
        <v>44698</v>
      </c>
      <c r="T10" s="4" t="s">
        <v>34</v>
      </c>
      <c r="U10" s="4">
        <v>353.22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44682</v>
      </c>
      <c r="G11" s="6">
        <v>44683</v>
      </c>
      <c r="H11" s="4">
        <v>1</v>
      </c>
      <c r="I11" s="4">
        <v>1</v>
      </c>
      <c r="J11" s="4">
        <v>1</v>
      </c>
      <c r="K11" s="4" t="s">
        <v>30</v>
      </c>
      <c r="L11" s="4">
        <v>353.22</v>
      </c>
      <c r="M11" s="4">
        <v>353.22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44682</v>
      </c>
      <c r="S11" s="6">
        <v>44698</v>
      </c>
      <c r="T11" s="4" t="s">
        <v>34</v>
      </c>
      <c r="U11" s="4">
        <v>353.22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28</v>
      </c>
      <c r="E12" s="4" t="s">
        <v>73</v>
      </c>
      <c r="F12" s="6">
        <v>44682</v>
      </c>
      <c r="G12" s="6">
        <v>44683</v>
      </c>
      <c r="H12" s="4">
        <v>1</v>
      </c>
      <c r="I12" s="4">
        <v>1</v>
      </c>
      <c r="J12" s="4">
        <v>1</v>
      </c>
      <c r="K12" s="4" t="s">
        <v>30</v>
      </c>
      <c r="L12" s="4">
        <v>353.22</v>
      </c>
      <c r="M12" s="4">
        <v>353.22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44682</v>
      </c>
      <c r="S12" s="6">
        <v>44698</v>
      </c>
      <c r="T12" s="4" t="s">
        <v>34</v>
      </c>
      <c r="U12" s="4">
        <v>353.22</v>
      </c>
      <c r="V12" s="4">
        <v>0</v>
      </c>
      <c r="W12" s="4">
        <v>0</v>
      </c>
      <c r="X12" s="4" t="s">
        <v>75</v>
      </c>
      <c r="Y12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17845109861</v>
      </c>
      <c r="B2" s="6">
        <v>44681</v>
      </c>
      <c r="C2" s="6">
        <v>44683</v>
      </c>
      <c r="D2" s="4">
        <v>738.46</v>
      </c>
      <c r="E2" s="4" t="str">
        <f>VLOOKUP(A2,HOP!A:L,12,0)</f>
        <v>738.46</v>
      </c>
      <c r="F2" s="4" t="str">
        <f>VLOOKUP(A2,HOP!A:C,3,0)</f>
        <v>2524287</v>
      </c>
      <c r="G2" s="4">
        <f>D2-E2</f>
        <v>0</v>
      </c>
      <c r="H2" s="4" t="str">
        <f>$H$1&amp;F2</f>
        <v>，2524287</v>
      </c>
      <c r="I2" s="4" t="str">
        <f>VLOOKUP(A2,HOP!A:U,21,0)</f>
        <v>直采</v>
      </c>
    </row>
    <row r="3" s="4" customFormat="1" hidden="1" spans="1:10">
      <c r="A3" s="5">
        <v>17852348627</v>
      </c>
      <c r="B3" s="6">
        <v>44682</v>
      </c>
      <c r="C3" s="6">
        <v>44683</v>
      </c>
      <c r="D3" s="4">
        <v>585</v>
      </c>
      <c r="E3" s="4">
        <v>585</v>
      </c>
      <c r="F3" s="8" t="s">
        <v>78</v>
      </c>
      <c r="G3" s="4">
        <f t="shared" ref="G3:G11" si="0">D3-E3</f>
        <v>0</v>
      </c>
      <c r="H3" s="4" t="str">
        <f t="shared" ref="H3:H11" si="1">$H$1&amp;F3</f>
        <v>，202204271405390025</v>
      </c>
      <c r="I3" s="4" t="e">
        <f>VLOOKUP(A3,HOP!A:U,21,0)</f>
        <v>#N/A</v>
      </c>
      <c r="J3" s="4">
        <v>4.27</v>
      </c>
    </row>
    <row r="4" s="4" customFormat="1" hidden="1" spans="1:9">
      <c r="A4" s="5">
        <v>17856919587</v>
      </c>
      <c r="B4" s="6">
        <v>44682</v>
      </c>
      <c r="C4" s="6">
        <v>44683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17871208872</v>
      </c>
      <c r="B5" s="6">
        <v>44682</v>
      </c>
      <c r="C5" s="6">
        <v>44683</v>
      </c>
      <c r="D5" s="4">
        <v>642</v>
      </c>
      <c r="E5" s="4" t="str">
        <f>VLOOKUP(A5,HOP!A:L,12,0)</f>
        <v>642.00</v>
      </c>
      <c r="F5" s="4" t="str">
        <f>VLOOKUP(A5,HOP!A:C,3,0)</f>
        <v>2531206</v>
      </c>
      <c r="G5" s="4">
        <f t="shared" si="0"/>
        <v>0</v>
      </c>
      <c r="H5" s="4" t="str">
        <f t="shared" si="1"/>
        <v>，2531206</v>
      </c>
      <c r="I5" s="4" t="str">
        <f>VLOOKUP(A5,HOP!A:U,21,0)</f>
        <v>直采</v>
      </c>
    </row>
    <row r="6" s="4" customFormat="1" spans="1:9">
      <c r="A6" s="5">
        <v>17871599820</v>
      </c>
      <c r="B6" s="6">
        <v>44682</v>
      </c>
      <c r="C6" s="6">
        <v>44683</v>
      </c>
      <c r="D6" s="4">
        <v>706.44</v>
      </c>
      <c r="E6" s="4" t="str">
        <f>VLOOKUP(A6,HOP!A:L,12,0)</f>
        <v>706.44</v>
      </c>
      <c r="F6" s="4" t="str">
        <f>VLOOKUP(A6,HOP!A:C,3,0)</f>
        <v>2531351</v>
      </c>
      <c r="G6" s="4">
        <f t="shared" si="0"/>
        <v>0</v>
      </c>
      <c r="H6" s="4" t="str">
        <f t="shared" si="1"/>
        <v>，2531351</v>
      </c>
      <c r="I6" s="4" t="str">
        <f>VLOOKUP(A6,HOP!A:U,21,0)</f>
        <v>直采</v>
      </c>
    </row>
    <row r="7" s="4" customFormat="1" spans="1:9">
      <c r="A7" s="5">
        <v>17871981544</v>
      </c>
      <c r="B7" s="6">
        <v>44682</v>
      </c>
      <c r="C7" s="6">
        <v>44683</v>
      </c>
      <c r="D7" s="4">
        <v>353.22</v>
      </c>
      <c r="E7" s="4" t="str">
        <f>VLOOKUP(A7,HOP!A:L,12,0)</f>
        <v>353.22</v>
      </c>
      <c r="F7" s="4" t="str">
        <f>VLOOKUP(A7,HOP!A:C,3,0)</f>
        <v>2531521</v>
      </c>
      <c r="G7" s="4">
        <f t="shared" si="0"/>
        <v>0</v>
      </c>
      <c r="H7" s="4" t="str">
        <f t="shared" si="1"/>
        <v>，2531521</v>
      </c>
      <c r="I7" s="4" t="str">
        <f>VLOOKUP(A7,HOP!A:U,21,0)</f>
        <v>直采</v>
      </c>
    </row>
    <row r="8" s="4" customFormat="1" spans="1:9">
      <c r="A8" s="5">
        <v>17875505934</v>
      </c>
      <c r="B8" s="6">
        <v>44682</v>
      </c>
      <c r="C8" s="6">
        <v>44683</v>
      </c>
      <c r="D8" s="4">
        <v>353.22</v>
      </c>
      <c r="E8" s="4" t="str">
        <f>VLOOKUP(A8,HOP!A:L,12,0)</f>
        <v>353.22</v>
      </c>
      <c r="F8" s="4" t="str">
        <f>VLOOKUP(A8,HOP!A:C,3,0)</f>
        <v>2532012</v>
      </c>
      <c r="G8" s="4">
        <f t="shared" si="0"/>
        <v>0</v>
      </c>
      <c r="H8" s="4" t="str">
        <f t="shared" si="1"/>
        <v>，2532012</v>
      </c>
      <c r="I8" s="4" t="str">
        <f>VLOOKUP(A8,HOP!A:U,21,0)</f>
        <v>直采</v>
      </c>
    </row>
    <row r="9" s="4" customFormat="1" spans="1:9">
      <c r="A9" s="5">
        <v>17876073719</v>
      </c>
      <c r="B9" s="6">
        <v>44682</v>
      </c>
      <c r="C9" s="6">
        <v>44683</v>
      </c>
      <c r="D9" s="4">
        <v>353.22</v>
      </c>
      <c r="E9" s="4" t="str">
        <f>VLOOKUP(A9,HOP!A:L,12,0)</f>
        <v>353.22</v>
      </c>
      <c r="F9" s="4" t="str">
        <f>VLOOKUP(A9,HOP!A:C,3,0)</f>
        <v>2532306</v>
      </c>
      <c r="G9" s="4">
        <f t="shared" si="0"/>
        <v>0</v>
      </c>
      <c r="H9" s="4" t="str">
        <f t="shared" si="1"/>
        <v>，2532306</v>
      </c>
      <c r="I9" s="4" t="str">
        <f>VLOOKUP(A9,HOP!A:U,21,0)</f>
        <v>直采</v>
      </c>
    </row>
    <row r="10" s="4" customFormat="1" spans="1:9">
      <c r="A10" s="5">
        <v>17876094657</v>
      </c>
      <c r="B10" s="6">
        <v>44682</v>
      </c>
      <c r="C10" s="6">
        <v>44683</v>
      </c>
      <c r="D10" s="4">
        <v>353.22</v>
      </c>
      <c r="E10" s="4" t="str">
        <f>VLOOKUP(A10,HOP!A:L,12,0)</f>
        <v>353.22</v>
      </c>
      <c r="F10" s="4" t="str">
        <f>VLOOKUP(A10,HOP!A:C,3,0)</f>
        <v>2532315</v>
      </c>
      <c r="G10" s="4">
        <f t="shared" si="0"/>
        <v>0</v>
      </c>
      <c r="H10" s="4" t="str">
        <f t="shared" si="1"/>
        <v>，2532315</v>
      </c>
      <c r="I10" s="4" t="str">
        <f>VLOOKUP(A10,HOP!A:U,21,0)</f>
        <v>直采</v>
      </c>
    </row>
    <row r="11" s="4" customFormat="1" spans="1:9">
      <c r="A11" s="5">
        <v>17876522810</v>
      </c>
      <c r="B11" s="6">
        <v>44682</v>
      </c>
      <c r="C11" s="6">
        <v>44683</v>
      </c>
      <c r="D11" s="4">
        <v>353.22</v>
      </c>
      <c r="E11" s="4" t="str">
        <f>VLOOKUP(A11,HOP!A:L,12,0)</f>
        <v>353.22</v>
      </c>
      <c r="F11" s="4" t="str">
        <f>VLOOKUP(A11,HOP!A:C,3,0)</f>
        <v>2532458</v>
      </c>
      <c r="G11" s="4">
        <f t="shared" si="0"/>
        <v>0</v>
      </c>
      <c r="H11" s="4" t="str">
        <f t="shared" si="1"/>
        <v>，2532458</v>
      </c>
      <c r="I11" s="4" t="str">
        <f>VLOOKUP(A11,HOP!A:U,21,0)</f>
        <v>直采</v>
      </c>
    </row>
    <row r="13" spans="4:4">
      <c r="D13" s="4">
        <f>SUM(D2:D12)</f>
        <v>4438</v>
      </c>
    </row>
    <row r="16" spans="1:5">
      <c r="A16" s="4" t="s">
        <v>79</v>
      </c>
      <c r="D16" s="4">
        <v>3853</v>
      </c>
      <c r="E16" s="4">
        <v>4450.8</v>
      </c>
    </row>
    <row r="17" spans="1:5">
      <c r="A17" s="4" t="s">
        <v>80</v>
      </c>
      <c r="D17" s="4">
        <v>585</v>
      </c>
      <c r="E17" s="4">
        <v>675.76</v>
      </c>
    </row>
    <row r="18" spans="1:5">
      <c r="A18" s="4" t="s">
        <v>81</v>
      </c>
      <c r="D18" s="4">
        <f>SUBTOTAL(9,D16:D17)</f>
        <v>4438</v>
      </c>
      <c r="E18" s="4">
        <f>SUBTOTAL(9,E16:E17)</f>
        <v>5126.56</v>
      </c>
    </row>
    <row r="19" spans="1:1">
      <c r="A19" s="4" t="s">
        <v>82</v>
      </c>
    </row>
  </sheetData>
  <autoFilter ref="A1:X11">
    <filterColumn colId="3">
      <filters>
        <filter val="642"/>
        <filter val="353.22"/>
        <filter val="706.44"/>
        <filter val="585"/>
        <filter val="738.46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</row>
    <row r="2" s="1" customFormat="1" spans="1:21">
      <c r="A2" s="3">
        <v>17845109861</v>
      </c>
      <c r="B2" s="1" t="s">
        <v>101</v>
      </c>
      <c r="C2" s="1" t="s">
        <v>102</v>
      </c>
      <c r="D2" s="1" t="s">
        <v>103</v>
      </c>
      <c r="E2" s="1" t="s">
        <v>31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17871208872</v>
      </c>
      <c r="B3" s="1" t="s">
        <v>104</v>
      </c>
      <c r="C3" s="1" t="s">
        <v>117</v>
      </c>
      <c r="D3" s="1" t="s">
        <v>118</v>
      </c>
      <c r="E3" s="1" t="s">
        <v>50</v>
      </c>
      <c r="F3" s="1" t="s">
        <v>119</v>
      </c>
      <c r="G3" s="1" t="s">
        <v>105</v>
      </c>
      <c r="H3" s="1" t="s">
        <v>106</v>
      </c>
      <c r="I3" s="1" t="s">
        <v>120</v>
      </c>
      <c r="J3" s="1" t="s">
        <v>108</v>
      </c>
      <c r="K3" s="1" t="s">
        <v>120</v>
      </c>
      <c r="L3" s="1" t="s">
        <v>120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121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17871599820</v>
      </c>
      <c r="B4" s="1" t="s">
        <v>104</v>
      </c>
      <c r="C4" s="1" t="s">
        <v>122</v>
      </c>
      <c r="D4" s="1" t="s">
        <v>103</v>
      </c>
      <c r="E4" s="1" t="s">
        <v>54</v>
      </c>
      <c r="F4" s="1" t="s">
        <v>119</v>
      </c>
      <c r="G4" s="1" t="s">
        <v>105</v>
      </c>
      <c r="H4" s="1" t="s">
        <v>106</v>
      </c>
      <c r="I4" s="1" t="s">
        <v>123</v>
      </c>
      <c r="J4" s="1" t="s">
        <v>108</v>
      </c>
      <c r="K4" s="1" t="s">
        <v>123</v>
      </c>
      <c r="L4" s="1" t="s">
        <v>123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124</v>
      </c>
      <c r="S4" s="1" t="s">
        <v>114</v>
      </c>
      <c r="T4" s="1" t="s">
        <v>115</v>
      </c>
      <c r="U4" s="1" t="s">
        <v>116</v>
      </c>
    </row>
    <row r="5" s="1" customFormat="1" spans="1:21">
      <c r="A5" s="3">
        <v>17871981544</v>
      </c>
      <c r="B5" s="1" t="s">
        <v>104</v>
      </c>
      <c r="C5" s="1" t="s">
        <v>125</v>
      </c>
      <c r="D5" s="1" t="s">
        <v>103</v>
      </c>
      <c r="E5" s="1" t="s">
        <v>57</v>
      </c>
      <c r="F5" s="1" t="s">
        <v>119</v>
      </c>
      <c r="G5" s="1" t="s">
        <v>105</v>
      </c>
      <c r="H5" s="1" t="s">
        <v>106</v>
      </c>
      <c r="I5" s="1" t="s">
        <v>126</v>
      </c>
      <c r="J5" s="1" t="s">
        <v>108</v>
      </c>
      <c r="K5" s="1" t="s">
        <v>126</v>
      </c>
      <c r="L5" s="1" t="s">
        <v>126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127</v>
      </c>
      <c r="S5" s="1" t="s">
        <v>114</v>
      </c>
      <c r="T5" s="1" t="s">
        <v>115</v>
      </c>
      <c r="U5" s="1" t="s">
        <v>116</v>
      </c>
    </row>
    <row r="6" s="1" customFormat="1" spans="1:21">
      <c r="A6" s="3">
        <v>17875505934</v>
      </c>
      <c r="B6" s="1" t="s">
        <v>119</v>
      </c>
      <c r="C6" s="1" t="s">
        <v>128</v>
      </c>
      <c r="D6" s="1" t="s">
        <v>103</v>
      </c>
      <c r="E6" s="1" t="s">
        <v>61</v>
      </c>
      <c r="F6" s="1" t="s">
        <v>119</v>
      </c>
      <c r="G6" s="1" t="s">
        <v>105</v>
      </c>
      <c r="H6" s="1" t="s">
        <v>106</v>
      </c>
      <c r="I6" s="1" t="s">
        <v>126</v>
      </c>
      <c r="J6" s="1" t="s">
        <v>108</v>
      </c>
      <c r="K6" s="1" t="s">
        <v>126</v>
      </c>
      <c r="L6" s="1" t="s">
        <v>126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129</v>
      </c>
      <c r="S6" s="1" t="s">
        <v>114</v>
      </c>
      <c r="T6" s="1" t="s">
        <v>115</v>
      </c>
      <c r="U6" s="1" t="s">
        <v>116</v>
      </c>
    </row>
    <row r="7" s="1" customFormat="1" spans="1:21">
      <c r="A7" s="3">
        <v>17876073719</v>
      </c>
      <c r="B7" s="1" t="s">
        <v>119</v>
      </c>
      <c r="C7" s="1" t="s">
        <v>130</v>
      </c>
      <c r="D7" s="1" t="s">
        <v>103</v>
      </c>
      <c r="E7" s="1" t="s">
        <v>65</v>
      </c>
      <c r="F7" s="1" t="s">
        <v>119</v>
      </c>
      <c r="G7" s="1" t="s">
        <v>105</v>
      </c>
      <c r="H7" s="1" t="s">
        <v>106</v>
      </c>
      <c r="I7" s="1" t="s">
        <v>126</v>
      </c>
      <c r="J7" s="1" t="s">
        <v>108</v>
      </c>
      <c r="K7" s="1" t="s">
        <v>126</v>
      </c>
      <c r="L7" s="1" t="s">
        <v>126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131</v>
      </c>
      <c r="S7" s="1" t="s">
        <v>114</v>
      </c>
      <c r="T7" s="1" t="s">
        <v>115</v>
      </c>
      <c r="U7" s="1" t="s">
        <v>116</v>
      </c>
    </row>
    <row r="8" s="1" customFormat="1" spans="1:21">
      <c r="A8" s="3">
        <v>17876094657</v>
      </c>
      <c r="B8" s="1" t="s">
        <v>119</v>
      </c>
      <c r="C8" s="1" t="s">
        <v>132</v>
      </c>
      <c r="D8" s="1" t="s">
        <v>103</v>
      </c>
      <c r="E8" s="1" t="s">
        <v>69</v>
      </c>
      <c r="F8" s="1" t="s">
        <v>119</v>
      </c>
      <c r="G8" s="1" t="s">
        <v>105</v>
      </c>
      <c r="H8" s="1" t="s">
        <v>106</v>
      </c>
      <c r="I8" s="1" t="s">
        <v>126</v>
      </c>
      <c r="J8" s="1" t="s">
        <v>108</v>
      </c>
      <c r="K8" s="1" t="s">
        <v>126</v>
      </c>
      <c r="L8" s="1" t="s">
        <v>126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133</v>
      </c>
      <c r="S8" s="1" t="s">
        <v>114</v>
      </c>
      <c r="T8" s="1" t="s">
        <v>115</v>
      </c>
      <c r="U8" s="1" t="s">
        <v>116</v>
      </c>
    </row>
    <row r="9" s="1" customFormat="1" spans="1:21">
      <c r="A9" s="3">
        <v>17876522810</v>
      </c>
      <c r="B9" s="1" t="s">
        <v>119</v>
      </c>
      <c r="C9" s="1" t="s">
        <v>134</v>
      </c>
      <c r="D9" s="1" t="s">
        <v>103</v>
      </c>
      <c r="E9" s="1" t="s">
        <v>74</v>
      </c>
      <c r="F9" s="1" t="s">
        <v>119</v>
      </c>
      <c r="G9" s="1" t="s">
        <v>105</v>
      </c>
      <c r="H9" s="1" t="s">
        <v>106</v>
      </c>
      <c r="I9" s="1" t="s">
        <v>126</v>
      </c>
      <c r="J9" s="1" t="s">
        <v>108</v>
      </c>
      <c r="K9" s="1" t="s">
        <v>126</v>
      </c>
      <c r="L9" s="1" t="s">
        <v>126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135</v>
      </c>
      <c r="S9" s="1" t="s">
        <v>114</v>
      </c>
      <c r="T9" s="1" t="s">
        <v>115</v>
      </c>
      <c r="U9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2022-05-17T01:28:19Z</dcterms:created>
  <dcterms:modified xsi:type="dcterms:W3CDTF">2022-05-17T01:36:27Z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0EAF566BF98A43EA9F3F082BD1992D8E</vt:lpwstr>
  </property>
  <property fmtid="{D5CDD505-2E9C-101B-9397-08002B2CF9AE}" pid="3" name="KSOProductBuildVer">
    <vt:lpwstr>2052-11.1.0.11636</vt:lpwstr>
  </property>
</Properties>
</file>