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<sst xmlns="http://schemas.openxmlformats.org/spreadsheetml/2006/main" count="248" uniqueCount="120">
  <si>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</si>
  <si>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</si>
  <si>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</si>
  <si>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</si>
  <si>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</si>
  <si>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</si>
  <si>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</si>
  <si>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</si>
  <si>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</si>
  <si>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</si>
  <si>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</si>
  <si>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</si>
  <si>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</si>
  <si>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</si>
  <si>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</si>
  <si>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</si>
  <si>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</si>
  <si>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</si>
  <si>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</si>
  <si>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</si>
  <si>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</si>
  <si>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</si>
  <si>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</si>
  <si>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</si>
  <si>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</si>
  <si>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17844575239	</t>
  </si>
  <si>
    <t>Ctrip</t>
  </si>
  <si>
    <t>正常</t>
  </si>
  <si>
    <t>[梅州]梅州麓湖山酒店(67856423)</t>
  </si>
  <si>
    <t>豪华大床房&lt;大床&gt;&lt;双人入住&gt;&lt;升级特惠&gt;&lt;双早&gt;&lt;新高价值日历房套餐&gt;&lt;新酒店礼盒&gt;</t>
  </si>
  <si>
    <t>CNY</t>
  </si>
  <si>
    <t>黄少芬</t>
  </si>
  <si>
    <t>CA363220518CNY</t>
  </si>
  <si>
    <t>未提现</t>
  </si>
  <si>
    <t>携程开票</t>
  </si>
  <si>
    <t xml:space="preserve">	</t>
  </si>
  <si>
    <t xml:space="preserve">993568	</t>
  </si>
  <si>
    <t xml:space="preserve">17844575228	</t>
  </si>
  <si>
    <t>豪华双床房&lt;双床&gt;&lt;双人入住&gt;&lt;升级特惠&gt;&lt;双早&gt;&lt;新高价值日历房套餐&gt;&lt;新酒店礼盒&gt;</t>
  </si>
  <si>
    <t>张炼,曾振宇,彭选平,罗淮裕</t>
  </si>
  <si>
    <t xml:space="preserve">993602	</t>
  </si>
  <si>
    <t xml:space="preserve">17849101646	</t>
  </si>
  <si>
    <t>陈翠明</t>
  </si>
  <si>
    <t xml:space="preserve">996544	</t>
  </si>
  <si>
    <t xml:space="preserve">17849318413	</t>
  </si>
  <si>
    <t>吴洪恩</t>
  </si>
  <si>
    <t xml:space="preserve">996548	</t>
  </si>
  <si>
    <t xml:space="preserve">17852540731	</t>
  </si>
  <si>
    <t>[梅州]梅州客天下艺术家园酒店(83268462)</t>
  </si>
  <si>
    <t>伴山别墅大床房&lt;大床&gt;&lt;超值特惠&gt;&lt;双人入住&gt;&lt;日历房套餐高价值&gt;&lt;双早&gt;&lt;新酒店礼盒&gt;</t>
  </si>
  <si>
    <t>高鹏程</t>
  </si>
  <si>
    <t xml:space="preserve">2526651	</t>
  </si>
  <si>
    <t xml:space="preserve">688587	</t>
  </si>
  <si>
    <t xml:space="preserve">17858119682	</t>
  </si>
  <si>
    <t>标准双床房&lt;双床&gt;&lt;双人入住&gt;&lt;升级特惠&gt;&lt;双早&gt;&lt;新高价值日历房套餐&gt;&lt;新酒店礼盒&gt;</t>
  </si>
  <si>
    <t>HUANG/YUTANG</t>
  </si>
  <si>
    <t xml:space="preserve">1002702	</t>
  </si>
  <si>
    <t xml:space="preserve">17878521131	</t>
  </si>
  <si>
    <t>黄永平</t>
  </si>
  <si>
    <t xml:space="preserve">2533286	</t>
  </si>
  <si>
    <t xml:space="preserve">689037	</t>
  </si>
  <si>
    <t xml:space="preserve">17881832529	</t>
  </si>
  <si>
    <t>戴日波</t>
  </si>
  <si>
    <t xml:space="preserve">2533798	</t>
  </si>
  <si>
    <t xml:space="preserve">689257	</t>
  </si>
  <si>
    <t xml:space="preserve">17883095384	</t>
  </si>
  <si>
    <t>林风眠艺术主题大床房&lt;大床&gt;&lt;超值特惠&gt;&lt;双人入住&gt;&lt;日历房套餐高价值&gt;&lt;双早&gt;&lt;新酒店礼盒&gt;</t>
  </si>
  <si>
    <t>欧阳仁珠</t>
  </si>
  <si>
    <t xml:space="preserve">2534339	</t>
  </si>
  <si>
    <t xml:space="preserve">689299	</t>
  </si>
  <si>
    <t>，</t>
  </si>
  <si>
    <t>202204251308380021</t>
  </si>
  <si>
    <t>202204251315410021</t>
  </si>
  <si>
    <t>202204261328010020</t>
  </si>
  <si>
    <t>202204261333510025</t>
  </si>
  <si>
    <t>202204281359060020</t>
  </si>
  <si>
    <t>A220518100549481</t>
  </si>
  <si>
    <t>房集：i220518100522 3025.95元</t>
  </si>
  <si>
    <t>CNY / HKD 当前参考汇率: 1.164220169</t>
  </si>
  <si>
    <t>总计：4438.83 CNY/
5167.78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</si>
  <si>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</si>
  <si>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</si>
  <si>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</si>
  <si>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</si>
  <si>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</si>
  <si>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</si>
  <si>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</si>
  <si>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</si>
  <si>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</si>
  <si>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</si>
  <si>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</si>
  <si>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</si>
  <si>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</si>
  <si>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</si>
  <si>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</si>
  <si>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</si>
  <si>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</si>
  <si>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</si>
  <si>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2022-05-02</t>
  </si>
  <si>
    <t>2534339</t>
  </si>
  <si>
    <t>梅州客天下艺术家园酒店</t>
  </si>
  <si>
    <t>2022-05-03</t>
  </si>
  <si>
    <t>退房日周结</t>
  </si>
  <si>
    <t>353.22</t>
  </si>
  <si>
    <t>RMB</t>
  </si>
  <si>
    <t>0</t>
  </si>
  <si>
    <t>0.00</t>
  </si>
  <si>
    <t>携程国内直连(DD)</t>
  </si>
  <si>
    <t>01.011249</t>
  </si>
  <si>
    <t>2022-05-02 19:28:26</t>
  </si>
  <si>
    <t>否</t>
  </si>
  <si>
    <t>汇智国际旅游发展有限公司</t>
  </si>
  <si>
    <t>直采</t>
  </si>
  <si>
    <t>2533798</t>
  </si>
  <si>
    <t>2022-05-02 14:14:54</t>
  </si>
  <si>
    <t>2533286</t>
  </si>
  <si>
    <t>2022-05-02 09:04:16</t>
  </si>
  <si>
    <t>2022-04-27</t>
  </si>
  <si>
    <t>2526651</t>
  </si>
  <si>
    <t>2022-04-27 12:48:34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</si>
</sst>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9" fillId="18" borderId="2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44683</v>
      </c>
      <c r="G2" s="6">
        <v>44684</v>
      </c>
      <c r="H2" s="4">
        <v>1</v>
      </c>
      <c r="I2" s="4">
        <v>1</v>
      </c>
      <c r="J2" s="4">
        <v>1</v>
      </c>
      <c r="K2" s="4" t="s">
        <v>30</v>
      </c>
      <c r="L2" s="4">
        <v>391.2</v>
      </c>
      <c r="M2" s="4">
        <v>391.2</v>
      </c>
      <c r="N2" s="4" t="s">
        <v>31</v>
      </c>
      <c r="O2" s="4" t="s">
        <v>32</v>
      </c>
      <c r="P2" s="4" t="s">
        <v>33</v>
      </c>
      <c r="Q2" s="4">
        <v>0</v>
      </c>
      <c r="R2" s="7">
        <v>44676</v>
      </c>
      <c r="S2" s="6">
        <v>44699</v>
      </c>
      <c r="T2" s="4" t="s">
        <v>34</v>
      </c>
      <c r="U2" s="4">
        <v>391.2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44683</v>
      </c>
      <c r="G3" s="6">
        <v>44684</v>
      </c>
      <c r="H3" s="4">
        <v>4</v>
      </c>
      <c r="I3" s="4">
        <v>1</v>
      </c>
      <c r="J3" s="4">
        <v>4</v>
      </c>
      <c r="K3" s="4" t="s">
        <v>30</v>
      </c>
      <c r="L3" s="4">
        <v>1564.8</v>
      </c>
      <c r="M3" s="4">
        <v>1564.8</v>
      </c>
      <c r="N3" s="4" t="s">
        <v>39</v>
      </c>
      <c r="O3" s="4" t="s">
        <v>32</v>
      </c>
      <c r="P3" s="4" t="s">
        <v>33</v>
      </c>
      <c r="Q3" s="4">
        <v>0</v>
      </c>
      <c r="R3" s="7">
        <v>44676</v>
      </c>
      <c r="S3" s="6">
        <v>44699</v>
      </c>
      <c r="T3" s="4" t="s">
        <v>34</v>
      </c>
      <c r="U3" s="4">
        <v>1564.8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44683</v>
      </c>
      <c r="G4" s="6">
        <v>44684</v>
      </c>
      <c r="H4" s="4">
        <v>1</v>
      </c>
      <c r="I4" s="4">
        <v>1</v>
      </c>
      <c r="J4" s="4">
        <v>1</v>
      </c>
      <c r="K4" s="4" t="s">
        <v>30</v>
      </c>
      <c r="L4" s="4">
        <v>366.75</v>
      </c>
      <c r="M4" s="4">
        <v>366.75</v>
      </c>
      <c r="N4" s="4" t="s">
        <v>42</v>
      </c>
      <c r="O4" s="4" t="s">
        <v>32</v>
      </c>
      <c r="P4" s="4" t="s">
        <v>33</v>
      </c>
      <c r="Q4" s="4">
        <v>0</v>
      </c>
      <c r="R4" s="7">
        <v>44677</v>
      </c>
      <c r="S4" s="6">
        <v>44699</v>
      </c>
      <c r="T4" s="4" t="s">
        <v>34</v>
      </c>
      <c r="U4" s="4">
        <v>366.75</v>
      </c>
      <c r="V4" s="4">
        <v>0</v>
      </c>
      <c r="W4" s="4">
        <v>0</v>
      </c>
      <c r="X4" s="4" t="s">
        <v>35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38</v>
      </c>
      <c r="F5" s="6">
        <v>44683</v>
      </c>
      <c r="G5" s="6">
        <v>44684</v>
      </c>
      <c r="H5" s="4">
        <v>1</v>
      </c>
      <c r="I5" s="4">
        <v>1</v>
      </c>
      <c r="J5" s="4">
        <v>1</v>
      </c>
      <c r="K5" s="4" t="s">
        <v>30</v>
      </c>
      <c r="L5" s="4">
        <v>391.2</v>
      </c>
      <c r="M5" s="4">
        <v>391.2</v>
      </c>
      <c r="N5" s="4" t="s">
        <v>45</v>
      </c>
      <c r="O5" s="4" t="s">
        <v>32</v>
      </c>
      <c r="P5" s="4" t="s">
        <v>33</v>
      </c>
      <c r="Q5" s="4">
        <v>0</v>
      </c>
      <c r="R5" s="7">
        <v>44677</v>
      </c>
      <c r="S5" s="6">
        <v>44699</v>
      </c>
      <c r="T5" s="4" t="s">
        <v>34</v>
      </c>
      <c r="U5" s="4">
        <v>391.2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44683</v>
      </c>
      <c r="G6" s="6">
        <v>44684</v>
      </c>
      <c r="H6" s="4">
        <v>1</v>
      </c>
      <c r="I6" s="4">
        <v>1</v>
      </c>
      <c r="J6" s="4">
        <v>1</v>
      </c>
      <c r="K6" s="4" t="s">
        <v>30</v>
      </c>
      <c r="L6" s="4">
        <v>353.22</v>
      </c>
      <c r="M6" s="4">
        <v>353.22</v>
      </c>
      <c r="N6" s="4" t="s">
        <v>50</v>
      </c>
      <c r="O6" s="4" t="s">
        <v>32</v>
      </c>
      <c r="P6" s="4" t="s">
        <v>33</v>
      </c>
      <c r="Q6" s="4">
        <v>0</v>
      </c>
      <c r="R6" s="7">
        <v>44678</v>
      </c>
      <c r="S6" s="6">
        <v>44699</v>
      </c>
      <c r="T6" s="4" t="s">
        <v>34</v>
      </c>
      <c r="U6" s="4">
        <v>353.22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28</v>
      </c>
      <c r="E7" s="4" t="s">
        <v>54</v>
      </c>
      <c r="F7" s="6">
        <v>44683</v>
      </c>
      <c r="G7" s="6">
        <v>44684</v>
      </c>
      <c r="H7" s="4">
        <v>1</v>
      </c>
      <c r="I7" s="4">
        <v>1</v>
      </c>
      <c r="J7" s="4">
        <v>1</v>
      </c>
      <c r="K7" s="4" t="s">
        <v>30</v>
      </c>
      <c r="L7" s="4">
        <v>312</v>
      </c>
      <c r="M7" s="4">
        <v>312</v>
      </c>
      <c r="N7" s="4" t="s">
        <v>55</v>
      </c>
      <c r="O7" s="4" t="s">
        <v>32</v>
      </c>
      <c r="P7" s="4" t="s">
        <v>33</v>
      </c>
      <c r="Q7" s="4">
        <v>0</v>
      </c>
      <c r="R7" s="7">
        <v>44679</v>
      </c>
      <c r="S7" s="6">
        <v>44699</v>
      </c>
      <c r="T7" s="4" t="s">
        <v>34</v>
      </c>
      <c r="U7" s="4">
        <v>312</v>
      </c>
      <c r="V7" s="4">
        <v>0</v>
      </c>
      <c r="W7" s="4">
        <v>0</v>
      </c>
      <c r="X7" s="4" t="s">
        <v>35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48</v>
      </c>
      <c r="E8" s="4" t="s">
        <v>49</v>
      </c>
      <c r="F8" s="6">
        <v>44683</v>
      </c>
      <c r="G8" s="6">
        <v>44684</v>
      </c>
      <c r="H8" s="4">
        <v>1</v>
      </c>
      <c r="I8" s="4">
        <v>1</v>
      </c>
      <c r="J8" s="4">
        <v>1</v>
      </c>
      <c r="K8" s="4" t="s">
        <v>30</v>
      </c>
      <c r="L8" s="4">
        <v>353.22</v>
      </c>
      <c r="M8" s="4">
        <v>353.22</v>
      </c>
      <c r="N8" s="4" t="s">
        <v>58</v>
      </c>
      <c r="O8" s="4" t="s">
        <v>32</v>
      </c>
      <c r="P8" s="4" t="s">
        <v>33</v>
      </c>
      <c r="Q8" s="4">
        <v>0</v>
      </c>
      <c r="R8" s="7">
        <v>44683</v>
      </c>
      <c r="S8" s="6">
        <v>44699</v>
      </c>
      <c r="T8" s="4" t="s">
        <v>34</v>
      </c>
      <c r="U8" s="4">
        <v>353.22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48</v>
      </c>
      <c r="E9" s="4" t="s">
        <v>49</v>
      </c>
      <c r="F9" s="6">
        <v>44683</v>
      </c>
      <c r="G9" s="6">
        <v>44684</v>
      </c>
      <c r="H9" s="4">
        <v>1</v>
      </c>
      <c r="I9" s="4">
        <v>1</v>
      </c>
      <c r="J9" s="4">
        <v>1</v>
      </c>
      <c r="K9" s="4" t="s">
        <v>30</v>
      </c>
      <c r="L9" s="4">
        <v>353.22</v>
      </c>
      <c r="M9" s="4">
        <v>353.22</v>
      </c>
      <c r="N9" s="4" t="s">
        <v>62</v>
      </c>
      <c r="O9" s="4" t="s">
        <v>32</v>
      </c>
      <c r="P9" s="4" t="s">
        <v>33</v>
      </c>
      <c r="Q9" s="4">
        <v>0</v>
      </c>
      <c r="R9" s="7">
        <v>44683</v>
      </c>
      <c r="S9" s="6">
        <v>44699</v>
      </c>
      <c r="T9" s="4" t="s">
        <v>34</v>
      </c>
      <c r="U9" s="4">
        <v>353.22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48</v>
      </c>
      <c r="E10" s="4" t="s">
        <v>66</v>
      </c>
      <c r="F10" s="6">
        <v>44683</v>
      </c>
      <c r="G10" s="6">
        <v>44684</v>
      </c>
      <c r="H10" s="4">
        <v>1</v>
      </c>
      <c r="I10" s="4">
        <v>1</v>
      </c>
      <c r="J10" s="4">
        <v>1</v>
      </c>
      <c r="K10" s="4" t="s">
        <v>30</v>
      </c>
      <c r="L10" s="4">
        <v>353.22</v>
      </c>
      <c r="M10" s="4">
        <v>353.22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44683</v>
      </c>
      <c r="S10" s="6">
        <v>44699</v>
      </c>
      <c r="T10" s="4" t="s">
        <v>34</v>
      </c>
      <c r="U10" s="4">
        <v>353.22</v>
      </c>
      <c r="V10" s="4">
        <v>0</v>
      </c>
      <c r="W10" s="4">
        <v>0</v>
      </c>
      <c r="X10" s="4" t="s">
        <v>68</v>
      </c>
      <c r="Y10" s="4" t="s">
        <v>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A16" sqref="A16:F19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hidden="1" spans="1:10">
      <c r="A2" s="5">
        <v>17844575239</v>
      </c>
      <c r="B2" s="6">
        <v>44683</v>
      </c>
      <c r="C2" s="6">
        <v>44684</v>
      </c>
      <c r="D2" s="4">
        <v>391.2</v>
      </c>
      <c r="E2" s="4">
        <v>391.2</v>
      </c>
      <c r="F2" s="8" t="s">
        <v>71</v>
      </c>
      <c r="G2" s="4">
        <f>D2-E2</f>
        <v>0</v>
      </c>
      <c r="H2" s="4" t="str">
        <f>$H$1&amp;F2</f>
        <v>，202204251308380021</v>
      </c>
      <c r="I2" s="4" t="e">
        <f>VLOOKUP(A2,HOP!A:U,21,0)</f>
        <v>#N/A</v>
      </c>
      <c r="J2" s="4">
        <v>4.25</v>
      </c>
    </row>
    <row r="3" s="4" customFormat="1" hidden="1" spans="1:10">
      <c r="A3" s="5">
        <v>17844575228</v>
      </c>
      <c r="B3" s="6">
        <v>44683</v>
      </c>
      <c r="C3" s="6">
        <v>44684</v>
      </c>
      <c r="D3" s="4">
        <v>1564.8</v>
      </c>
      <c r="E3" s="4">
        <v>1564.8</v>
      </c>
      <c r="F3" s="8" t="s">
        <v>72</v>
      </c>
      <c r="G3" s="4">
        <f t="shared" ref="G3:G10" si="0">D3-E3</f>
        <v>0</v>
      </c>
      <c r="H3" s="4" t="str">
        <f t="shared" ref="H3:H10" si="1">$H$1&amp;F3</f>
        <v>，202204251315410021</v>
      </c>
      <c r="I3" s="4" t="e">
        <f>VLOOKUP(A3,HOP!A:U,21,0)</f>
        <v>#N/A</v>
      </c>
      <c r="J3" s="4">
        <v>4.25</v>
      </c>
    </row>
    <row r="4" s="4" customFormat="1" hidden="1" spans="1:10">
      <c r="A4" s="5">
        <v>17849101646</v>
      </c>
      <c r="B4" s="6">
        <v>44683</v>
      </c>
      <c r="C4" s="6">
        <v>44684</v>
      </c>
      <c r="D4" s="4">
        <v>366.75</v>
      </c>
      <c r="E4" s="4">
        <v>366.75</v>
      </c>
      <c r="F4" s="8" t="s">
        <v>73</v>
      </c>
      <c r="G4" s="4">
        <f t="shared" si="0"/>
        <v>0</v>
      </c>
      <c r="H4" s="4" t="str">
        <f t="shared" si="1"/>
        <v>，202204261328010020</v>
      </c>
      <c r="I4" s="4" t="e">
        <f>VLOOKUP(A4,HOP!A:U,21,0)</f>
        <v>#N/A</v>
      </c>
      <c r="J4" s="4">
        <v>4.26</v>
      </c>
    </row>
    <row r="5" s="4" customFormat="1" hidden="1" spans="1:10">
      <c r="A5" s="5">
        <v>17849318413</v>
      </c>
      <c r="B5" s="6">
        <v>44683</v>
      </c>
      <c r="C5" s="6">
        <v>44684</v>
      </c>
      <c r="D5" s="4">
        <v>391.2</v>
      </c>
      <c r="E5" s="4">
        <v>391.2</v>
      </c>
      <c r="F5" s="8" t="s">
        <v>74</v>
      </c>
      <c r="G5" s="4">
        <f t="shared" si="0"/>
        <v>0</v>
      </c>
      <c r="H5" s="4" t="str">
        <f t="shared" si="1"/>
        <v>，202204261333510025</v>
      </c>
      <c r="I5" s="4" t="e">
        <f>VLOOKUP(A5,HOP!A:U,21,0)</f>
        <v>#N/A</v>
      </c>
      <c r="J5" s="4">
        <v>4.26</v>
      </c>
    </row>
    <row r="6" s="4" customFormat="1" spans="1:9">
      <c r="A6" s="5">
        <v>17852540731</v>
      </c>
      <c r="B6" s="6">
        <v>44683</v>
      </c>
      <c r="C6" s="6">
        <v>44684</v>
      </c>
      <c r="D6" s="4">
        <v>353.22</v>
      </c>
      <c r="E6" s="4" t="str">
        <f>VLOOKUP(A6,HOP!A:L,12,0)</f>
        <v>353.22</v>
      </c>
      <c r="F6" s="4" t="str">
        <f>VLOOKUP(A6,HOP!A:C,3,0)</f>
        <v>2526651</v>
      </c>
      <c r="G6" s="4">
        <f t="shared" si="0"/>
        <v>0</v>
      </c>
      <c r="H6" s="4" t="str">
        <f t="shared" si="1"/>
        <v>，2526651</v>
      </c>
      <c r="I6" s="4" t="str">
        <f>VLOOKUP(A6,HOP!A:U,21,0)</f>
        <v>直采</v>
      </c>
    </row>
    <row r="7" s="4" customFormat="1" hidden="1" spans="1:10">
      <c r="A7" s="5">
        <v>17858119682</v>
      </c>
      <c r="B7" s="6">
        <v>44683</v>
      </c>
      <c r="C7" s="6">
        <v>44684</v>
      </c>
      <c r="D7" s="4">
        <v>312</v>
      </c>
      <c r="E7" s="4">
        <v>312</v>
      </c>
      <c r="F7" s="8" t="s">
        <v>75</v>
      </c>
      <c r="G7" s="4">
        <f t="shared" si="0"/>
        <v>0</v>
      </c>
      <c r="H7" s="4" t="str">
        <f t="shared" si="1"/>
        <v>，202204281359060020</v>
      </c>
      <c r="I7" s="4" t="e">
        <f>VLOOKUP(A7,HOP!A:U,21,0)</f>
        <v>#N/A</v>
      </c>
      <c r="J7" s="4">
        <v>4.28</v>
      </c>
    </row>
    <row r="8" s="4" customFormat="1" spans="1:9">
      <c r="A8" s="5">
        <v>17878521131</v>
      </c>
      <c r="B8" s="6">
        <v>44683</v>
      </c>
      <c r="C8" s="6">
        <v>44684</v>
      </c>
      <c r="D8" s="4">
        <v>353.22</v>
      </c>
      <c r="E8" s="4" t="str">
        <f>VLOOKUP(A8,HOP!A:L,12,0)</f>
        <v>353.22</v>
      </c>
      <c r="F8" s="4" t="str">
        <f>VLOOKUP(A8,HOP!A:C,3,0)</f>
        <v>2533286</v>
      </c>
      <c r="G8" s="4">
        <f t="shared" si="0"/>
        <v>0</v>
      </c>
      <c r="H8" s="4" t="str">
        <f t="shared" si="1"/>
        <v>，2533286</v>
      </c>
      <c r="I8" s="4" t="str">
        <f>VLOOKUP(A8,HOP!A:U,21,0)</f>
        <v>直采</v>
      </c>
    </row>
    <row r="9" s="4" customFormat="1" spans="1:9">
      <c r="A9" s="5">
        <v>17881832529</v>
      </c>
      <c r="B9" s="6">
        <v>44683</v>
      </c>
      <c r="C9" s="6">
        <v>44684</v>
      </c>
      <c r="D9" s="4">
        <v>353.22</v>
      </c>
      <c r="E9" s="4" t="str">
        <f>VLOOKUP(A9,HOP!A:L,12,0)</f>
        <v>353.22</v>
      </c>
      <c r="F9" s="4" t="str">
        <f>VLOOKUP(A9,HOP!A:C,3,0)</f>
        <v>2533798</v>
      </c>
      <c r="G9" s="4">
        <f t="shared" si="0"/>
        <v>0</v>
      </c>
      <c r="H9" s="4" t="str">
        <f t="shared" si="1"/>
        <v>，2533798</v>
      </c>
      <c r="I9" s="4" t="str">
        <f>VLOOKUP(A9,HOP!A:U,21,0)</f>
        <v>直采</v>
      </c>
    </row>
    <row r="10" s="4" customFormat="1" spans="1:9">
      <c r="A10" s="5">
        <v>17883095384</v>
      </c>
      <c r="B10" s="6">
        <v>44683</v>
      </c>
      <c r="C10" s="6">
        <v>44684</v>
      </c>
      <c r="D10" s="4">
        <v>353.22</v>
      </c>
      <c r="E10" s="4" t="str">
        <f>VLOOKUP(A10,HOP!A:L,12,0)</f>
        <v>353.22</v>
      </c>
      <c r="F10" s="4" t="str">
        <f>VLOOKUP(A10,HOP!A:C,3,0)</f>
        <v>2534339</v>
      </c>
      <c r="G10" s="4">
        <f t="shared" si="0"/>
        <v>0</v>
      </c>
      <c r="H10" s="4" t="str">
        <f t="shared" si="1"/>
        <v>，2534339</v>
      </c>
      <c r="I10" s="4" t="str">
        <f>VLOOKUP(A10,HOP!A:U,21,0)</f>
        <v>直采</v>
      </c>
    </row>
    <row r="12" spans="4:4">
      <c r="D12" s="4">
        <f>SUM(D2:D11)</f>
        <v>4438.83</v>
      </c>
    </row>
    <row r="16" spans="1:6">
      <c r="A16" s="4" t="s">
        <v>76</v>
      </c>
      <c r="E16" s="4">
        <v>1412.88</v>
      </c>
      <c r="F16" s="4">
        <v>1644.91</v>
      </c>
    </row>
    <row r="17" spans="1:6">
      <c r="A17" s="4" t="s">
        <v>77</v>
      </c>
      <c r="E17" s="4">
        <v>3025.95</v>
      </c>
      <c r="F17" s="4">
        <v>3522.87</v>
      </c>
    </row>
    <row r="18" spans="1:6">
      <c r="A18" s="4" t="s">
        <v>78</v>
      </c>
      <c r="E18" s="4">
        <f>SUBTOTAL(9,E16:E17)</f>
        <v>4438.83</v>
      </c>
      <c r="F18" s="4">
        <f>SUBTOTAL(9,F16:F17)</f>
        <v>5167.78</v>
      </c>
    </row>
    <row r="19" spans="1:1">
      <c r="A19" s="4" t="s">
        <v>79</v>
      </c>
    </row>
  </sheetData>
  <autoFilter ref="A1:XFD19"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I32" sqref="I32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</row>
    <row r="2" s="1" customFormat="1" spans="1:21">
      <c r="A2" s="3">
        <v>17883095384</v>
      </c>
      <c r="B2" s="1" t="s">
        <v>98</v>
      </c>
      <c r="C2" s="1" t="s">
        <v>99</v>
      </c>
      <c r="D2" s="1" t="s">
        <v>100</v>
      </c>
      <c r="E2" s="1" t="s">
        <v>67</v>
      </c>
      <c r="F2" s="1" t="s">
        <v>98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</row>
    <row r="3" s="1" customFormat="1" spans="1:21">
      <c r="A3" s="3">
        <v>17881832529</v>
      </c>
      <c r="B3" s="1" t="s">
        <v>98</v>
      </c>
      <c r="C3" s="1" t="s">
        <v>113</v>
      </c>
      <c r="D3" s="1" t="s">
        <v>100</v>
      </c>
      <c r="E3" s="1" t="s">
        <v>62</v>
      </c>
      <c r="F3" s="1" t="s">
        <v>98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103</v>
      </c>
      <c r="L3" s="1" t="s">
        <v>103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114</v>
      </c>
      <c r="S3" s="1" t="s">
        <v>110</v>
      </c>
      <c r="T3" s="1" t="s">
        <v>111</v>
      </c>
      <c r="U3" s="1" t="s">
        <v>112</v>
      </c>
    </row>
    <row r="4" s="1" customFormat="1" spans="1:21">
      <c r="A4" s="3">
        <v>17878521131</v>
      </c>
      <c r="B4" s="1" t="s">
        <v>98</v>
      </c>
      <c r="C4" s="1" t="s">
        <v>115</v>
      </c>
      <c r="D4" s="1" t="s">
        <v>100</v>
      </c>
      <c r="E4" s="1" t="s">
        <v>58</v>
      </c>
      <c r="F4" s="1" t="s">
        <v>98</v>
      </c>
      <c r="G4" s="1" t="s">
        <v>101</v>
      </c>
      <c r="H4" s="1" t="s">
        <v>102</v>
      </c>
      <c r="I4" s="1" t="s">
        <v>103</v>
      </c>
      <c r="J4" s="1" t="s">
        <v>104</v>
      </c>
      <c r="K4" s="1" t="s">
        <v>103</v>
      </c>
      <c r="L4" s="1" t="s">
        <v>103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108</v>
      </c>
      <c r="R4" s="1" t="s">
        <v>116</v>
      </c>
      <c r="S4" s="1" t="s">
        <v>110</v>
      </c>
      <c r="T4" s="1" t="s">
        <v>111</v>
      </c>
      <c r="U4" s="1" t="s">
        <v>112</v>
      </c>
    </row>
    <row r="5" s="1" customFormat="1" spans="1:21">
      <c r="A5" s="3">
        <v>17852540731</v>
      </c>
      <c r="B5" s="1" t="s">
        <v>117</v>
      </c>
      <c r="C5" s="1" t="s">
        <v>118</v>
      </c>
      <c r="D5" s="1" t="s">
        <v>100</v>
      </c>
      <c r="E5" s="1" t="s">
        <v>50</v>
      </c>
      <c r="F5" s="1" t="s">
        <v>98</v>
      </c>
      <c r="G5" s="1" t="s">
        <v>101</v>
      </c>
      <c r="H5" s="1" t="s">
        <v>102</v>
      </c>
      <c r="I5" s="1" t="s">
        <v>103</v>
      </c>
      <c r="J5" s="1" t="s">
        <v>104</v>
      </c>
      <c r="K5" s="1" t="s">
        <v>103</v>
      </c>
      <c r="L5" s="1" t="s">
        <v>103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108</v>
      </c>
      <c r="R5" s="1" t="s">
        <v>119</v>
      </c>
      <c r="S5" s="1" t="s">
        <v>110</v>
      </c>
      <c r="T5" s="1" t="s">
        <v>111</v>
      </c>
      <c r="U5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2022-05-18T01:53:17Z</dcterms:created>
  <dcterms:modified xsi:type="dcterms:W3CDTF">2022-05-18T02:03:51Z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CA66BFFABD2C4CBAB7A5FB1A62EE94AF</vt:lpwstr>
  </property>
  <property fmtid="{D5CDD505-2E9C-101B-9397-08002B2CF9AE}" pid="3" name="KSOProductBuildVer">
    <vt:lpwstr>2052-11.1.0.11636</vt:lpwstr>
  </property>
</Properties>
</file>