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<sst xmlns="http://schemas.openxmlformats.org/spreadsheetml/2006/main" count="253" uniqueCount="122">
  <si>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</si>
  <si>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</si>
  <si>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</si>
  <si>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</si>
  <si>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</si>
  <si>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</si>
  <si>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</si>
  <si>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</si>
  <si>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</si>
  <si>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</si>
  <si>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</si>
  <si>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</si>
  <si>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</si>
  <si>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</si>
  <si>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</si>
  <si>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</si>
  <si>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</si>
  <si>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</si>
  <si>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</si>
  <si>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</si>
  <si>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</si>
  <si>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</si>
  <si>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</si>
  <si>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</si>
  <si>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</si>
  <si>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17351987188	</t>
  </si>
  <si>
    <t>Ctrip</t>
  </si>
  <si>
    <t>正常</t>
  </si>
  <si>
    <t>[德钦]德钦奔子栏丽世酒店(79656169)</t>
  </si>
  <si>
    <t>尊尚大床房(至少连住2晚及以上)&lt;双人入住&gt;&lt;双早&gt;</t>
  </si>
  <si>
    <t>CNY</t>
  </si>
  <si>
    <t>樊世洁</t>
  </si>
  <si>
    <t>CA363220519CNY</t>
  </si>
  <si>
    <t>未提现</t>
  </si>
  <si>
    <t>携程开票</t>
  </si>
  <si>
    <t xml:space="preserve">2418756	</t>
  </si>
  <si>
    <t xml:space="preserve">2202130002	</t>
  </si>
  <si>
    <t>取消</t>
  </si>
  <si>
    <t xml:space="preserve">17878628801	</t>
  </si>
  <si>
    <t>[梅州]梅州麓湖山酒店(67856423)</t>
  </si>
  <si>
    <t>标准双床房&lt;双床&gt;&lt;双人入住&gt;&lt;升级特惠&gt;&lt;双早&gt;&lt;新高价值日历房套餐&gt;&lt;新酒店礼盒&gt;</t>
  </si>
  <si>
    <t>丘海琼</t>
  </si>
  <si>
    <t xml:space="preserve">	</t>
  </si>
  <si>
    <t xml:space="preserve">1016232	</t>
  </si>
  <si>
    <t xml:space="preserve">17883858107	</t>
  </si>
  <si>
    <t>李兆丰</t>
  </si>
  <si>
    <t xml:space="preserve">17884462229	</t>
  </si>
  <si>
    <t>丘海琼预订</t>
  </si>
  <si>
    <t xml:space="preserve">1019209	</t>
  </si>
  <si>
    <t xml:space="preserve">17884747521	</t>
  </si>
  <si>
    <t>[英德]英德石头酒店(78167352)</t>
  </si>
  <si>
    <t>独栋私家泡池大床房&lt;双人入住&gt;&lt;双早&gt;</t>
  </si>
  <si>
    <t>韩姗珊</t>
  </si>
  <si>
    <t xml:space="preserve">17885555979	</t>
  </si>
  <si>
    <t>标准双床房&lt;双人入住&gt;&lt;内宾&gt;&lt;日历房套餐高价值&gt;&lt;预付&gt;&lt;双早&gt;&lt;新酒店礼盒&gt;</t>
  </si>
  <si>
    <t>潘海环</t>
  </si>
  <si>
    <t xml:space="preserve">2535526	</t>
  </si>
  <si>
    <t xml:space="preserve">17885961582	</t>
  </si>
  <si>
    <t>[贵阳]贵阳溪山里酒店(77243456)</t>
  </si>
  <si>
    <t>高级大床房&lt;双人入住&gt;&lt;中宾&gt;&lt;无早&gt;</t>
  </si>
  <si>
    <t>张邦勇</t>
  </si>
  <si>
    <t xml:space="preserve">17886102264	</t>
  </si>
  <si>
    <t>[汕头]麗枫酒店(汕头海滨路观海长廊店)(68299987)</t>
  </si>
  <si>
    <t>标准单人房&lt;双人入住&gt;&lt;内宾&gt;&lt;预付&gt;&lt;无早&gt;</t>
  </si>
  <si>
    <t>林泽文</t>
  </si>
  <si>
    <t xml:space="preserve">17889167258	</t>
  </si>
  <si>
    <t>湖景大床房&lt;双人入住&gt;&lt;双早&gt;</t>
  </si>
  <si>
    <t>石均衡</t>
  </si>
  <si>
    <t>，</t>
  </si>
  <si>
    <t>202205021121060020</t>
  </si>
  <si>
    <t>202205022324120022</t>
  </si>
  <si>
    <t>202205031156530025</t>
  </si>
  <si>
    <t>202205031932510021</t>
  </si>
  <si>
    <t>A220519092028481</t>
  </si>
  <si>
    <t>A220519092108481</t>
  </si>
  <si>
    <t>A220519092150481</t>
  </si>
  <si>
    <t>房集：i220519091959 1242.5元</t>
  </si>
  <si>
    <t>CNY / HKD 当前参考汇率: 1.158151483</t>
  </si>
  <si>
    <t>总计： 2255.29 CNY/
2611.97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</si>
  <si>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</si>
  <si>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</si>
  <si>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</si>
  <si>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</si>
  <si>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</si>
  <si>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</si>
  <si>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</si>
  <si>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</si>
  <si>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</si>
  <si>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</si>
  <si>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</si>
  <si>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</si>
  <si>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</si>
  <si>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</si>
  <si>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</si>
  <si>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</si>
  <si>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</si>
  <si>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</si>
  <si>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2022-05-03</t>
  </si>
  <si>
    <t>2535750</t>
  </si>
  <si>
    <t>麗枫酒店(汕头海滨路观海长廊店)</t>
  </si>
  <si>
    <t>2022-05-04</t>
  </si>
  <si>
    <t>退房日周结</t>
  </si>
  <si>
    <t>259.57</t>
  </si>
  <si>
    <t>RMB</t>
  </si>
  <si>
    <t>0</t>
  </si>
  <si>
    <t>0.00</t>
  </si>
  <si>
    <t>携程国内直连(DD)</t>
  </si>
  <si>
    <t>01.011249</t>
  </si>
  <si>
    <t>2022-05-03 20:37:51</t>
  </si>
  <si>
    <t>否</t>
  </si>
  <si>
    <t>汇智国际旅游发展有限公司</t>
  </si>
  <si>
    <t>直连</t>
  </si>
  <si>
    <t>2535526</t>
  </si>
  <si>
    <t>梅州麓湖山酒店</t>
  </si>
  <si>
    <t>348.22</t>
  </si>
  <si>
    <t>2022-05-03 16:41:45</t>
  </si>
  <si>
    <t>Saas酒店</t>
  </si>
  <si>
    <t>2535162</t>
  </si>
  <si>
    <t>英德英石园石头酒店</t>
  </si>
  <si>
    <t>405.00</t>
  </si>
  <si>
    <t>2022-05-03 11:44:11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</si>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</sst>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44685</v>
      </c>
      <c r="H2" s="4">
        <v>1</v>
      </c>
      <c r="I2" s="4">
        <v>2</v>
      </c>
      <c r="J2" s="4">
        <v>2</v>
      </c>
      <c r="K2" s="4" t="s">
        <v>30</v>
      </c>
      <c r="L2" s="4">
        <v>3360</v>
      </c>
      <c r="M2" s="4">
        <v>3360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44605</v>
      </c>
      <c r="S2" s="6">
        <v>44700</v>
      </c>
      <c r="T2" s="4" t="s">
        <v>34</v>
      </c>
      <c r="U2" s="4">
        <v>3360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44683</v>
      </c>
      <c r="G3" s="6">
        <v>44685</v>
      </c>
      <c r="H3" s="4">
        <v>1</v>
      </c>
      <c r="I3" s="4">
        <v>2</v>
      </c>
      <c r="J3" s="4">
        <v>2</v>
      </c>
      <c r="K3" s="4" t="s">
        <v>30</v>
      </c>
      <c r="L3" s="4">
        <v>-3360</v>
      </c>
      <c r="M3" s="4">
        <v>-3360</v>
      </c>
      <c r="N3" s="4" t="s">
        <v>31</v>
      </c>
      <c r="O3" s="4" t="s">
        <v>32</v>
      </c>
      <c r="P3" s="4" t="s">
        <v>33</v>
      </c>
      <c r="Q3" s="4">
        <v>0</v>
      </c>
      <c r="R3" s="7">
        <v>44605</v>
      </c>
      <c r="S3" s="6">
        <v>44700</v>
      </c>
      <c r="T3" s="4" t="s">
        <v>34</v>
      </c>
      <c r="U3" s="4">
        <v>-3360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44684</v>
      </c>
      <c r="G4" s="6">
        <v>44685</v>
      </c>
      <c r="H4" s="4">
        <v>1</v>
      </c>
      <c r="I4" s="4">
        <v>1</v>
      </c>
      <c r="J4" s="4">
        <v>1</v>
      </c>
      <c r="K4" s="4" t="s">
        <v>30</v>
      </c>
      <c r="L4" s="4">
        <v>292.5</v>
      </c>
      <c r="M4" s="4">
        <v>292.5</v>
      </c>
      <c r="N4" s="4" t="s">
        <v>41</v>
      </c>
      <c r="O4" s="4" t="s">
        <v>32</v>
      </c>
      <c r="P4" s="4" t="s">
        <v>33</v>
      </c>
      <c r="Q4" s="4">
        <v>0</v>
      </c>
      <c r="R4" s="7">
        <v>44683</v>
      </c>
      <c r="S4" s="6">
        <v>44700</v>
      </c>
      <c r="T4" s="4" t="s">
        <v>34</v>
      </c>
      <c r="U4" s="4">
        <v>292.5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44684</v>
      </c>
      <c r="G5" s="6">
        <v>44685</v>
      </c>
      <c r="H5" s="4">
        <v>1</v>
      </c>
      <c r="I5" s="4">
        <v>1</v>
      </c>
      <c r="J5" s="4">
        <v>1</v>
      </c>
      <c r="K5" s="4" t="s">
        <v>30</v>
      </c>
      <c r="L5" s="4">
        <v>292.5</v>
      </c>
      <c r="M5" s="4">
        <v>292.5</v>
      </c>
      <c r="N5" s="4" t="s">
        <v>45</v>
      </c>
      <c r="O5" s="4" t="s">
        <v>32</v>
      </c>
      <c r="P5" s="4" t="s">
        <v>33</v>
      </c>
      <c r="Q5" s="4">
        <v>0</v>
      </c>
      <c r="R5" s="7">
        <v>44683</v>
      </c>
      <c r="S5" s="6">
        <v>44700</v>
      </c>
      <c r="T5" s="4" t="s">
        <v>34</v>
      </c>
      <c r="U5" s="4">
        <v>292.5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39</v>
      </c>
      <c r="E6" s="4" t="s">
        <v>40</v>
      </c>
      <c r="F6" s="6">
        <v>44684</v>
      </c>
      <c r="G6" s="6">
        <v>44685</v>
      </c>
      <c r="H6" s="4">
        <v>1</v>
      </c>
      <c r="I6" s="4">
        <v>1</v>
      </c>
      <c r="J6" s="4">
        <v>1</v>
      </c>
      <c r="K6" s="4" t="s">
        <v>30</v>
      </c>
      <c r="L6" s="4">
        <v>292.5</v>
      </c>
      <c r="M6" s="4">
        <v>292.5</v>
      </c>
      <c r="N6" s="4" t="s">
        <v>47</v>
      </c>
      <c r="O6" s="4" t="s">
        <v>32</v>
      </c>
      <c r="P6" s="4" t="s">
        <v>33</v>
      </c>
      <c r="Q6" s="4">
        <v>0</v>
      </c>
      <c r="R6" s="7">
        <v>44684</v>
      </c>
      <c r="S6" s="6">
        <v>44700</v>
      </c>
      <c r="T6" s="4" t="s">
        <v>34</v>
      </c>
      <c r="U6" s="4">
        <v>292.5</v>
      </c>
      <c r="V6" s="4">
        <v>0</v>
      </c>
      <c r="W6" s="4">
        <v>0</v>
      </c>
      <c r="X6" s="4" t="s">
        <v>42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44684</v>
      </c>
      <c r="G7" s="6">
        <v>44685</v>
      </c>
      <c r="H7" s="4">
        <v>1</v>
      </c>
      <c r="I7" s="4">
        <v>1</v>
      </c>
      <c r="J7" s="4">
        <v>1</v>
      </c>
      <c r="K7" s="4" t="s">
        <v>30</v>
      </c>
      <c r="L7" s="4">
        <v>405</v>
      </c>
      <c r="M7" s="4">
        <v>405</v>
      </c>
      <c r="N7" s="4" t="s">
        <v>52</v>
      </c>
      <c r="O7" s="4" t="s">
        <v>32</v>
      </c>
      <c r="P7" s="4" t="s">
        <v>33</v>
      </c>
      <c r="Q7" s="4">
        <v>0</v>
      </c>
      <c r="R7" s="7">
        <v>44684</v>
      </c>
      <c r="S7" s="6">
        <v>44700</v>
      </c>
      <c r="T7" s="4" t="s">
        <v>34</v>
      </c>
      <c r="U7" s="4">
        <v>405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39</v>
      </c>
      <c r="E8" s="4" t="s">
        <v>54</v>
      </c>
      <c r="F8" s="6">
        <v>44684</v>
      </c>
      <c r="G8" s="6">
        <v>44685</v>
      </c>
      <c r="H8" s="4">
        <v>1</v>
      </c>
      <c r="I8" s="4">
        <v>1</v>
      </c>
      <c r="J8" s="4">
        <v>1</v>
      </c>
      <c r="K8" s="4" t="s">
        <v>30</v>
      </c>
      <c r="L8" s="4">
        <v>348.22</v>
      </c>
      <c r="M8" s="4">
        <v>348.22</v>
      </c>
      <c r="N8" s="4" t="s">
        <v>55</v>
      </c>
      <c r="O8" s="4" t="s">
        <v>32</v>
      </c>
      <c r="P8" s="4" t="s">
        <v>33</v>
      </c>
      <c r="Q8" s="4">
        <v>0</v>
      </c>
      <c r="R8" s="7">
        <v>44684</v>
      </c>
      <c r="S8" s="6">
        <v>44700</v>
      </c>
      <c r="T8" s="4" t="s">
        <v>34</v>
      </c>
      <c r="U8" s="4">
        <v>348.22</v>
      </c>
      <c r="V8" s="4">
        <v>0</v>
      </c>
      <c r="W8" s="4">
        <v>379</v>
      </c>
      <c r="X8" s="4" t="s">
        <v>56</v>
      </c>
      <c r="Y8" s="4" t="s">
        <v>42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44684</v>
      </c>
      <c r="G9" s="6">
        <v>44685</v>
      </c>
      <c r="H9" s="4">
        <v>1</v>
      </c>
      <c r="I9" s="4">
        <v>1</v>
      </c>
      <c r="J9" s="4">
        <v>1</v>
      </c>
      <c r="K9" s="4" t="s">
        <v>30</v>
      </c>
      <c r="L9" s="4">
        <v>365</v>
      </c>
      <c r="M9" s="4">
        <v>365</v>
      </c>
      <c r="N9" s="4" t="s">
        <v>60</v>
      </c>
      <c r="O9" s="4" t="s">
        <v>32</v>
      </c>
      <c r="P9" s="4" t="s">
        <v>33</v>
      </c>
      <c r="Q9" s="4">
        <v>0</v>
      </c>
      <c r="R9" s="7">
        <v>44684</v>
      </c>
      <c r="S9" s="6">
        <v>44700</v>
      </c>
      <c r="T9" s="4" t="s">
        <v>34</v>
      </c>
      <c r="U9" s="4">
        <v>365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44684</v>
      </c>
      <c r="G10" s="6">
        <v>44685</v>
      </c>
      <c r="H10" s="4">
        <v>1</v>
      </c>
      <c r="I10" s="4">
        <v>1</v>
      </c>
      <c r="J10" s="4">
        <v>1</v>
      </c>
      <c r="K10" s="4" t="s">
        <v>30</v>
      </c>
      <c r="L10" s="4">
        <v>259.57</v>
      </c>
      <c r="M10" s="4">
        <v>259.57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44684</v>
      </c>
      <c r="S10" s="6">
        <v>44700</v>
      </c>
      <c r="T10" s="4" t="s">
        <v>34</v>
      </c>
      <c r="U10" s="4">
        <v>259.57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50</v>
      </c>
      <c r="E11" s="4" t="s">
        <v>66</v>
      </c>
      <c r="F11" s="6">
        <v>44684</v>
      </c>
      <c r="G11" s="6">
        <v>44685</v>
      </c>
      <c r="H11" s="4">
        <v>1</v>
      </c>
      <c r="I11" s="4">
        <v>1</v>
      </c>
      <c r="J11" s="4">
        <v>1</v>
      </c>
      <c r="K11" s="4" t="s">
        <v>30</v>
      </c>
      <c r="L11" s="4">
        <v>239</v>
      </c>
      <c r="M11" s="4">
        <v>239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44684</v>
      </c>
      <c r="S11" s="6">
        <v>44700</v>
      </c>
      <c r="T11" s="4" t="s">
        <v>34</v>
      </c>
      <c r="U11" s="4">
        <v>239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65</v>
      </c>
      <c r="B12" s="4" t="s">
        <v>26</v>
      </c>
      <c r="C12" s="4" t="s">
        <v>37</v>
      </c>
      <c r="D12" s="4" t="s">
        <v>50</v>
      </c>
      <c r="E12" s="4" t="s">
        <v>66</v>
      </c>
      <c r="F12" s="6">
        <v>44684</v>
      </c>
      <c r="G12" s="6">
        <v>44685</v>
      </c>
      <c r="H12" s="4">
        <v>1</v>
      </c>
      <c r="I12" s="4">
        <v>1</v>
      </c>
      <c r="J12" s="4">
        <v>1</v>
      </c>
      <c r="K12" s="4" t="s">
        <v>30</v>
      </c>
      <c r="L12" s="4">
        <v>-239</v>
      </c>
      <c r="M12" s="4">
        <v>-239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44684</v>
      </c>
      <c r="S12" s="6">
        <v>44700</v>
      </c>
      <c r="T12" s="4" t="s">
        <v>34</v>
      </c>
      <c r="U12" s="4">
        <v>-239</v>
      </c>
      <c r="V12" s="4">
        <v>0</v>
      </c>
      <c r="W12" s="4">
        <v>0</v>
      </c>
      <c r="X12" s="4" t="s">
        <v>42</v>
      </c>
      <c r="Y1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5" sqref="A15:F20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hidden="1" spans="1:9">
      <c r="A2" s="5">
        <v>17351987188</v>
      </c>
      <c r="B2" s="6">
        <v>44683</v>
      </c>
      <c r="C2" s="6">
        <v>44685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10">
      <c r="A3" s="5">
        <v>17878628801</v>
      </c>
      <c r="B3" s="6">
        <v>44684</v>
      </c>
      <c r="C3" s="6">
        <v>44685</v>
      </c>
      <c r="D3" s="4">
        <v>292.5</v>
      </c>
      <c r="E3" s="4">
        <v>292.5</v>
      </c>
      <c r="F3" s="8" t="s">
        <v>69</v>
      </c>
      <c r="G3" s="4">
        <f t="shared" ref="G3:G10" si="0">D3-E3</f>
        <v>0</v>
      </c>
      <c r="H3" s="4" t="str">
        <f t="shared" ref="H3:H10" si="1">$H$1&amp;F3</f>
        <v>，202205021121060020</v>
      </c>
      <c r="I3" s="4" t="e">
        <f>VLOOKUP(A3,HOP!A:U,21,0)</f>
        <v>#N/A</v>
      </c>
      <c r="J3" s="4">
        <v>5.2</v>
      </c>
    </row>
    <row r="4" s="4" customFormat="1" hidden="1" spans="1:10">
      <c r="A4" s="5">
        <v>17883858107</v>
      </c>
      <c r="B4" s="6">
        <v>44684</v>
      </c>
      <c r="C4" s="6">
        <v>44685</v>
      </c>
      <c r="D4" s="4">
        <v>292.5</v>
      </c>
      <c r="E4" s="4">
        <v>292.5</v>
      </c>
      <c r="F4" s="8" t="s">
        <v>70</v>
      </c>
      <c r="G4" s="4">
        <f t="shared" si="0"/>
        <v>0</v>
      </c>
      <c r="H4" s="4" t="str">
        <f t="shared" si="1"/>
        <v>，202205022324120022</v>
      </c>
      <c r="I4" s="4" t="e">
        <f>VLOOKUP(A4,HOP!A:U,21,0)</f>
        <v>#N/A</v>
      </c>
      <c r="J4" s="4">
        <v>5.2</v>
      </c>
    </row>
    <row r="5" s="4" customFormat="1" hidden="1" spans="1:10">
      <c r="A5" s="5">
        <v>17884462229</v>
      </c>
      <c r="B5" s="6">
        <v>44684</v>
      </c>
      <c r="C5" s="6">
        <v>44685</v>
      </c>
      <c r="D5" s="4">
        <v>292.5</v>
      </c>
      <c r="E5" s="4">
        <v>292.5</v>
      </c>
      <c r="F5" s="8" t="s">
        <v>71</v>
      </c>
      <c r="G5" s="4">
        <f t="shared" si="0"/>
        <v>0</v>
      </c>
      <c r="H5" s="4" t="str">
        <f t="shared" si="1"/>
        <v>，202205031156530025</v>
      </c>
      <c r="I5" s="4" t="e">
        <f>VLOOKUP(A5,HOP!A:U,21,0)</f>
        <v>#N/A</v>
      </c>
      <c r="J5" s="4">
        <v>5.3</v>
      </c>
    </row>
    <row r="6" s="4" customFormat="1" spans="1:9">
      <c r="A6" s="5">
        <v>17884747521</v>
      </c>
      <c r="B6" s="6">
        <v>44684</v>
      </c>
      <c r="C6" s="6">
        <v>44685</v>
      </c>
      <c r="D6" s="4">
        <v>405</v>
      </c>
      <c r="E6" s="4" t="str">
        <f>VLOOKUP(A6,HOP!A:L,12,0)</f>
        <v>405.00</v>
      </c>
      <c r="F6" s="4" t="str">
        <f>VLOOKUP(A6,HOP!A:C,3,0)</f>
        <v>2535162</v>
      </c>
      <c r="G6" s="4">
        <f t="shared" si="0"/>
        <v>0</v>
      </c>
      <c r="H6" s="4" t="str">
        <f t="shared" si="1"/>
        <v>，2535162</v>
      </c>
      <c r="I6" s="4" t="str">
        <f>VLOOKUP(A6,HOP!A:U,21,0)</f>
        <v>直采</v>
      </c>
    </row>
    <row r="7" s="4" customFormat="1" spans="1:9">
      <c r="A7" s="5">
        <v>17885555979</v>
      </c>
      <c r="B7" s="6">
        <v>44684</v>
      </c>
      <c r="C7" s="6">
        <v>44685</v>
      </c>
      <c r="D7" s="4">
        <v>348.22</v>
      </c>
      <c r="E7" s="4" t="str">
        <f>VLOOKUP(A7,HOP!A:L,12,0)</f>
        <v>348.22</v>
      </c>
      <c r="F7" s="4" t="str">
        <f>VLOOKUP(A7,HOP!A:C,3,0)</f>
        <v>2535526</v>
      </c>
      <c r="G7" s="4">
        <f t="shared" si="0"/>
        <v>0</v>
      </c>
      <c r="H7" s="4" t="str">
        <f t="shared" si="1"/>
        <v>，2535526</v>
      </c>
      <c r="I7" s="4" t="str">
        <f>VLOOKUP(A7,HOP!A:U,21,0)</f>
        <v>Saas酒店</v>
      </c>
    </row>
    <row r="8" s="4" customFormat="1" hidden="1" spans="1:10">
      <c r="A8" s="5">
        <v>17885961582</v>
      </c>
      <c r="B8" s="6">
        <v>44684</v>
      </c>
      <c r="C8" s="6">
        <v>44685</v>
      </c>
      <c r="D8" s="4">
        <v>365</v>
      </c>
      <c r="E8" s="4">
        <v>365</v>
      </c>
      <c r="F8" s="8" t="s">
        <v>72</v>
      </c>
      <c r="G8" s="4">
        <f t="shared" si="0"/>
        <v>0</v>
      </c>
      <c r="H8" s="4" t="str">
        <f t="shared" si="1"/>
        <v>，202205031932510021</v>
      </c>
      <c r="I8" s="4" t="e">
        <f>VLOOKUP(A8,HOP!A:U,21,0)</f>
        <v>#N/A</v>
      </c>
      <c r="J8" s="4">
        <v>5.3</v>
      </c>
    </row>
    <row r="9" s="4" customFormat="1" spans="1:9">
      <c r="A9" s="5">
        <v>17886102264</v>
      </c>
      <c r="B9" s="6">
        <v>44684</v>
      </c>
      <c r="C9" s="6">
        <v>44685</v>
      </c>
      <c r="D9" s="4">
        <v>259.57</v>
      </c>
      <c r="E9" s="4" t="str">
        <f>VLOOKUP(A9,HOP!A:L,12,0)</f>
        <v>259.57</v>
      </c>
      <c r="F9" s="4" t="str">
        <f>VLOOKUP(A9,HOP!A:C,3,0)</f>
        <v>2535750</v>
      </c>
      <c r="G9" s="4">
        <f t="shared" si="0"/>
        <v>0</v>
      </c>
      <c r="H9" s="4" t="str">
        <f t="shared" si="1"/>
        <v>，2535750</v>
      </c>
      <c r="I9" s="4" t="str">
        <f>VLOOKUP(A9,HOP!A:U,21,0)</f>
        <v>直连</v>
      </c>
    </row>
    <row r="10" s="4" customFormat="1" hidden="1" spans="1:9">
      <c r="A10" s="5">
        <v>17889167258</v>
      </c>
      <c r="B10" s="6">
        <v>44684</v>
      </c>
      <c r="C10" s="6">
        <v>44685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2" spans="4:4">
      <c r="D12" s="4">
        <f>SUM(D2:D11)</f>
        <v>2255.29</v>
      </c>
    </row>
    <row r="15" spans="1:6">
      <c r="A15" s="4" t="s">
        <v>73</v>
      </c>
      <c r="E15" s="4">
        <v>405</v>
      </c>
      <c r="F15" s="4">
        <v>469.05</v>
      </c>
    </row>
    <row r="16" spans="1:6">
      <c r="A16" s="4" t="s">
        <v>74</v>
      </c>
      <c r="E16" s="4">
        <v>259.57</v>
      </c>
      <c r="F16" s="4">
        <v>300.62</v>
      </c>
    </row>
    <row r="17" spans="1:6">
      <c r="A17" s="4" t="s">
        <v>75</v>
      </c>
      <c r="E17" s="4">
        <v>348.22</v>
      </c>
      <c r="F17" s="4">
        <v>403.3</v>
      </c>
    </row>
    <row r="18" spans="1:6">
      <c r="A18" s="4" t="s">
        <v>76</v>
      </c>
      <c r="E18" s="4">
        <v>1242.5</v>
      </c>
      <c r="F18" s="4">
        <v>1439</v>
      </c>
    </row>
    <row r="19" spans="1:6">
      <c r="A19" s="4" t="s">
        <v>77</v>
      </c>
      <c r="E19" s="4">
        <f>SUBTOTAL(9,E15:E18)</f>
        <v>2255.29</v>
      </c>
      <c r="F19" s="4">
        <f>SUBTOTAL(9,F15:F18)</f>
        <v>2611.97</v>
      </c>
    </row>
    <row r="20" spans="1:1">
      <c r="A20" s="4" t="s">
        <v>78</v>
      </c>
    </row>
  </sheetData>
  <autoFilter ref="A1:X10">
    <filterColumn colId="3">
      <filters>
        <filter val="348.22"/>
        <filter val="365"/>
        <filter val="405"/>
        <filter val="292.5"/>
        <filter val="259.57"/>
      </filters>
    </filterColumn>
    <filterColumn colId="8">
      <filters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</row>
    <row r="2" s="1" customFormat="1" spans="1:21">
      <c r="A2" s="3">
        <v>17886102264</v>
      </c>
      <c r="B2" s="1" t="s">
        <v>97</v>
      </c>
      <c r="C2" s="1" t="s">
        <v>98</v>
      </c>
      <c r="D2" s="1" t="s">
        <v>99</v>
      </c>
      <c r="E2" s="1" t="s">
        <v>64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</row>
    <row r="3" s="1" customFormat="1" spans="1:21">
      <c r="A3" s="3">
        <v>17885555979</v>
      </c>
      <c r="B3" s="1" t="s">
        <v>97</v>
      </c>
      <c r="C3" s="1" t="s">
        <v>112</v>
      </c>
      <c r="D3" s="1" t="s">
        <v>113</v>
      </c>
      <c r="E3" s="1" t="s">
        <v>55</v>
      </c>
      <c r="F3" s="1" t="s">
        <v>97</v>
      </c>
      <c r="G3" s="1" t="s">
        <v>100</v>
      </c>
      <c r="H3" s="1" t="s">
        <v>101</v>
      </c>
      <c r="I3" s="1" t="s">
        <v>114</v>
      </c>
      <c r="J3" s="1" t="s">
        <v>103</v>
      </c>
      <c r="K3" s="1" t="s">
        <v>114</v>
      </c>
      <c r="L3" s="1" t="s">
        <v>114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115</v>
      </c>
      <c r="S3" s="1" t="s">
        <v>109</v>
      </c>
      <c r="T3" s="1" t="s">
        <v>110</v>
      </c>
      <c r="U3" s="1" t="s">
        <v>116</v>
      </c>
    </row>
    <row r="4" s="1" customFormat="1" spans="1:21">
      <c r="A4" s="3">
        <v>17884747521</v>
      </c>
      <c r="B4" s="1" t="s">
        <v>97</v>
      </c>
      <c r="C4" s="1" t="s">
        <v>117</v>
      </c>
      <c r="D4" s="1" t="s">
        <v>118</v>
      </c>
      <c r="E4" s="1" t="s">
        <v>52</v>
      </c>
      <c r="F4" s="1" t="s">
        <v>97</v>
      </c>
      <c r="G4" s="1" t="s">
        <v>100</v>
      </c>
      <c r="H4" s="1" t="s">
        <v>101</v>
      </c>
      <c r="I4" s="1" t="s">
        <v>119</v>
      </c>
      <c r="J4" s="1" t="s">
        <v>103</v>
      </c>
      <c r="K4" s="1" t="s">
        <v>119</v>
      </c>
      <c r="L4" s="1" t="s">
        <v>119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120</v>
      </c>
      <c r="S4" s="1" t="s">
        <v>109</v>
      </c>
      <c r="T4" s="1" t="s">
        <v>110</v>
      </c>
      <c r="U4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2022-05-19T01:08:52Z</dcterms:created>
  <dcterms:modified xsi:type="dcterms:W3CDTF">2022-05-19T01:20:47Z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DC54DE2ABF5C4B8C80C5C86050E6E7D9</vt:lpwstr>
  </property>
  <property fmtid="{D5CDD505-2E9C-101B-9397-08002B2CF9AE}" pid="3" name="KSOProductBuildVer">
    <vt:lpwstr>2052-11.1.0.11636</vt:lpwstr>
  </property>
</Properties>
</file>