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<sst xmlns="http://schemas.openxmlformats.org/spreadsheetml/2006/main" count="229" uniqueCount="127">
  <si>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</si>
  <si>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</si>
  <si>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</si>
  <si>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</si>
  <si>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</si>
  <si>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</si>
  <si>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</si>
  <si>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</si>
  <si>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</si>
  <si>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</si>
  <si>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</si>
  <si>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</si>
  <si>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</si>
  <si>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</si>
  <si>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</si>
  <si>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</si>
  <si>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</si>
  <si>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</si>
  <si>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</si>
  <si>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</si>
  <si>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</si>
  <si>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</si>
  <si>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</si>
  <si>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</si>
  <si>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</si>
  <si>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17819794368	</t>
  </si>
  <si>
    <t>Ctrip</t>
  </si>
  <si>
    <t>赔款</t>
  </si>
  <si>
    <t>[昌黎]北戴河安澜酒店(662841)</t>
  </si>
  <si>
    <t>安澜景观大床房(住3晚或3晚的倍数)&lt;无早&gt;</t>
  </si>
  <si>
    <t>CNY</t>
  </si>
  <si>
    <t>姜锦</t>
  </si>
  <si>
    <t>CA363220521CNY</t>
  </si>
  <si>
    <t>未提现</t>
  </si>
  <si>
    <t xml:space="preserve">	</t>
  </si>
  <si>
    <t xml:space="preserve">17837436527	</t>
  </si>
  <si>
    <t>[北京]IU酒店(北京西站丽泽商务区店)(662841)</t>
  </si>
  <si>
    <t>小U精致大床房&lt;双人入住&gt;&lt;内宾&gt;&lt;预付&gt;&lt;无早&gt;</t>
  </si>
  <si>
    <t>朱现林</t>
  </si>
  <si>
    <t xml:space="preserve">17891322216	</t>
  </si>
  <si>
    <t>正常</t>
  </si>
  <si>
    <t>[贵阳]贵阳溪山里酒店(77243456)</t>
  </si>
  <si>
    <t>高级大床房&lt;双人入住&gt;&lt;中宾&gt;&lt;无早&gt;</t>
  </si>
  <si>
    <t>张俊梅</t>
  </si>
  <si>
    <t>CA363220522CNY</t>
  </si>
  <si>
    <t>携程开票</t>
  </si>
  <si>
    <t xml:space="preserve">179069	</t>
  </si>
  <si>
    <t xml:space="preserve">17897510170	</t>
  </si>
  <si>
    <t>[广州]广州珠江新城希尔顿欢朋酒店(10145517)</t>
  </si>
  <si>
    <t>舒适大床房&lt;双人入住&gt;&lt;内宾&gt;&lt;预付&gt;&lt;无早&gt;</t>
  </si>
  <si>
    <t>刘大展</t>
  </si>
  <si>
    <t xml:space="preserve">2540020	</t>
  </si>
  <si>
    <t xml:space="preserve">2205060047	</t>
  </si>
  <si>
    <t xml:space="preserve">17897516220	</t>
  </si>
  <si>
    <t>欧雨桐</t>
  </si>
  <si>
    <t xml:space="preserve">2540024	</t>
  </si>
  <si>
    <t xml:space="preserve">2205060048	</t>
  </si>
  <si>
    <t xml:space="preserve">17897786054	</t>
  </si>
  <si>
    <t>[梅州]梅州麓湖山酒店(67856423)</t>
  </si>
  <si>
    <t>豪华大床房&lt;大床&gt;&lt;特惠专享&gt;&lt;双人入住&gt;&lt;日历房套餐高价值&gt;&lt;无早&gt;&lt;新酒店礼盒&gt;</t>
  </si>
  <si>
    <t>李炜艺</t>
  </si>
  <si>
    <t xml:space="preserve">2540169	</t>
  </si>
  <si>
    <t xml:space="preserve">1028493	</t>
  </si>
  <si>
    <t xml:space="preserve">17897788347	</t>
  </si>
  <si>
    <t>豪华双床房&lt;双床&gt;&lt;双人入住&gt;&lt;升级特惠&gt;&lt;双早&gt;&lt;新高价值日历房套餐&gt;&lt;新酒店礼盒&gt;</t>
  </si>
  <si>
    <t>苗美华</t>
  </si>
  <si>
    <t xml:space="preserve">1028880	</t>
  </si>
  <si>
    <t xml:space="preserve">17900644868	</t>
  </si>
  <si>
    <t>豪华大床房&lt;大床&gt;&lt;双人入住&gt;&lt;升级特惠&gt;&lt;双早&gt;&lt;新高价值日历房套餐&gt;&lt;新酒店礼盒&gt;</t>
  </si>
  <si>
    <t>刘一良</t>
  </si>
  <si>
    <t>CA363220523CNY</t>
  </si>
  <si>
    <t xml:space="preserve">1029966	</t>
  </si>
  <si>
    <t xml:space="preserve">17900743595	</t>
  </si>
  <si>
    <t xml:space="preserve">1029969	</t>
  </si>
  <si>
    <t>，</t>
  </si>
  <si>
    <t>本期扣款379元</t>
  </si>
  <si>
    <t>本期扣款149.48</t>
  </si>
  <si>
    <t>202205042144240020</t>
  </si>
  <si>
    <t>202205062039180022</t>
  </si>
  <si>
    <t>202205070826080020</t>
  </si>
  <si>
    <t>202205070821060021</t>
  </si>
  <si>
    <t>A220523095129481</t>
  </si>
  <si>
    <t>A220523095219481</t>
  </si>
  <si>
    <t>A220523095331481</t>
  </si>
  <si>
    <t>房集：i220523095050 1465.25元</t>
  </si>
  <si>
    <t>CNY / HKD 当前参考汇率: 1.17385757</t>
  </si>
  <si>
    <t>总计：2222.53 CNY/
2608.93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</si>
  <si>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</si>
  <si>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</si>
  <si>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</si>
  <si>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</si>
  <si>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</si>
  <si>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</si>
  <si>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</si>
  <si>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</si>
  <si>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</si>
  <si>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</si>
  <si>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</si>
  <si>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</si>
  <si>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</si>
  <si>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</si>
  <si>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</si>
  <si>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</si>
  <si>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</si>
  <si>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</si>
  <si>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2022-05-06</t>
  </si>
  <si>
    <t>2540169</t>
  </si>
  <si>
    <t>梅州麓湖山酒店</t>
  </si>
  <si>
    <t>2022-05-07</t>
  </si>
  <si>
    <t>退房日周结</t>
  </si>
  <si>
    <t>320.20</t>
  </si>
  <si>
    <t>RMB</t>
  </si>
  <si>
    <t>0</t>
  </si>
  <si>
    <t>0.00</t>
  </si>
  <si>
    <t>携程国内直连(DD)</t>
  </si>
  <si>
    <t>01.011249</t>
  </si>
  <si>
    <t>2022-05-06 18:20:33</t>
  </si>
  <si>
    <t>否</t>
  </si>
  <si>
    <t>汇智国际旅游发展有限公司</t>
  </si>
  <si>
    <t>Saas酒店</t>
  </si>
  <si>
    <t>2540024</t>
  </si>
  <si>
    <t>广州珠江新城希尔顿欢朋酒店</t>
  </si>
  <si>
    <t>482.78</t>
  </si>
  <si>
    <t>2022-05-06 16:44:39</t>
  </si>
  <si>
    <t>直连</t>
  </si>
  <si>
    <t>2540020</t>
  </si>
  <si>
    <t>2022-05-06 16:42:03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</si>
</sst>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0" borderId="5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44676</v>
      </c>
      <c r="G2" s="6">
        <v>44679</v>
      </c>
      <c r="H2" s="4">
        <v>1</v>
      </c>
      <c r="I2" s="4">
        <v>3</v>
      </c>
      <c r="J2" s="4">
        <v>3</v>
      </c>
      <c r="K2" s="4" t="s">
        <v>30</v>
      </c>
      <c r="L2" s="4">
        <v>-379</v>
      </c>
      <c r="M2" s="4">
        <v>-379</v>
      </c>
      <c r="N2" s="4" t="s">
        <v>31</v>
      </c>
      <c r="O2" s="4" t="s">
        <v>32</v>
      </c>
      <c r="P2" s="4" t="s">
        <v>33</v>
      </c>
      <c r="Q2" s="4">
        <v>0</v>
      </c>
      <c r="R2" s="7">
        <v>44670</v>
      </c>
      <c r="S2" s="6">
        <v>44702</v>
      </c>
      <c r="T2" s="4"/>
      <c r="U2" s="4">
        <v>0</v>
      </c>
      <c r="V2" s="4">
        <v>0</v>
      </c>
      <c r="W2" s="4">
        <v>0</v>
      </c>
      <c r="X2" s="4" t="s">
        <v>34</v>
      </c>
      <c r="Y2" s="4" t="s">
        <v>34</v>
      </c>
    </row>
    <row r="3" s="4" customFormat="1" spans="1:25">
      <c r="A3" s="4" t="s">
        <v>35</v>
      </c>
      <c r="B3" s="4" t="s">
        <v>26</v>
      </c>
      <c r="C3" s="4" t="s">
        <v>27</v>
      </c>
      <c r="D3" s="4" t="s">
        <v>36</v>
      </c>
      <c r="E3" s="4" t="s">
        <v>37</v>
      </c>
      <c r="F3" s="6">
        <v>44674</v>
      </c>
      <c r="G3" s="6">
        <v>44675</v>
      </c>
      <c r="H3" s="4">
        <v>1</v>
      </c>
      <c r="I3" s="4">
        <v>1</v>
      </c>
      <c r="J3" s="4">
        <v>1</v>
      </c>
      <c r="K3" s="4" t="s">
        <v>30</v>
      </c>
      <c r="L3" s="4">
        <v>-149.48</v>
      </c>
      <c r="M3" s="4">
        <v>-149.48</v>
      </c>
      <c r="N3" s="4" t="s">
        <v>38</v>
      </c>
      <c r="O3" s="4" t="s">
        <v>32</v>
      </c>
      <c r="P3" s="4" t="s">
        <v>33</v>
      </c>
      <c r="Q3" s="4">
        <v>0</v>
      </c>
      <c r="R3" s="7">
        <v>44674</v>
      </c>
      <c r="S3" s="6">
        <v>44702</v>
      </c>
      <c r="T3" s="4"/>
      <c r="U3" s="4">
        <v>0</v>
      </c>
      <c r="V3" s="4">
        <v>0</v>
      </c>
      <c r="W3" s="4">
        <v>0</v>
      </c>
      <c r="X3" s="4" t="s">
        <v>34</v>
      </c>
      <c r="Y3" s="4" t="s">
        <v>34</v>
      </c>
    </row>
    <row r="4" s="4" customFormat="1" spans="1:25">
      <c r="A4" s="4" t="s">
        <v>39</v>
      </c>
      <c r="B4" s="4" t="s">
        <v>26</v>
      </c>
      <c r="C4" s="4" t="s">
        <v>40</v>
      </c>
      <c r="D4" s="4" t="s">
        <v>41</v>
      </c>
      <c r="E4" s="4" t="s">
        <v>42</v>
      </c>
      <c r="F4" s="6">
        <v>44687</v>
      </c>
      <c r="G4" s="6">
        <v>44688</v>
      </c>
      <c r="H4" s="4">
        <v>1</v>
      </c>
      <c r="I4" s="4">
        <v>1</v>
      </c>
      <c r="J4" s="4">
        <v>1</v>
      </c>
      <c r="K4" s="4" t="s">
        <v>30</v>
      </c>
      <c r="L4" s="4">
        <v>365</v>
      </c>
      <c r="M4" s="4">
        <v>365</v>
      </c>
      <c r="N4" s="4" t="s">
        <v>43</v>
      </c>
      <c r="O4" s="4" t="s">
        <v>44</v>
      </c>
      <c r="P4" s="4" t="s">
        <v>33</v>
      </c>
      <c r="Q4" s="4">
        <v>0</v>
      </c>
      <c r="R4" s="7">
        <v>44685</v>
      </c>
      <c r="S4" s="6">
        <v>44703</v>
      </c>
      <c r="T4" s="4" t="s">
        <v>45</v>
      </c>
      <c r="U4" s="4">
        <v>365</v>
      </c>
      <c r="V4" s="4">
        <v>0</v>
      </c>
      <c r="W4" s="4">
        <v>0</v>
      </c>
      <c r="X4" s="4" t="s">
        <v>34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40</v>
      </c>
      <c r="D5" s="4" t="s">
        <v>48</v>
      </c>
      <c r="E5" s="4" t="s">
        <v>49</v>
      </c>
      <c r="F5" s="6">
        <v>44687</v>
      </c>
      <c r="G5" s="6">
        <v>44688</v>
      </c>
      <c r="H5" s="4">
        <v>1</v>
      </c>
      <c r="I5" s="4">
        <v>1</v>
      </c>
      <c r="J5" s="4">
        <v>1</v>
      </c>
      <c r="K5" s="4" t="s">
        <v>30</v>
      </c>
      <c r="L5" s="4">
        <v>482.78</v>
      </c>
      <c r="M5" s="4">
        <v>482.78</v>
      </c>
      <c r="N5" s="4" t="s">
        <v>50</v>
      </c>
      <c r="O5" s="4" t="s">
        <v>44</v>
      </c>
      <c r="P5" s="4" t="s">
        <v>33</v>
      </c>
      <c r="Q5" s="4">
        <v>0</v>
      </c>
      <c r="R5" s="7">
        <v>44687</v>
      </c>
      <c r="S5" s="6">
        <v>44703</v>
      </c>
      <c r="T5" s="4" t="s">
        <v>45</v>
      </c>
      <c r="U5" s="4">
        <v>482.78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40</v>
      </c>
      <c r="D6" s="4" t="s">
        <v>48</v>
      </c>
      <c r="E6" s="4" t="s">
        <v>49</v>
      </c>
      <c r="F6" s="6">
        <v>44687</v>
      </c>
      <c r="G6" s="6">
        <v>44688</v>
      </c>
      <c r="H6" s="4">
        <v>1</v>
      </c>
      <c r="I6" s="4">
        <v>1</v>
      </c>
      <c r="J6" s="4">
        <v>1</v>
      </c>
      <c r="K6" s="4" t="s">
        <v>30</v>
      </c>
      <c r="L6" s="4">
        <v>482.78</v>
      </c>
      <c r="M6" s="4">
        <v>482.78</v>
      </c>
      <c r="N6" s="4" t="s">
        <v>54</v>
      </c>
      <c r="O6" s="4" t="s">
        <v>44</v>
      </c>
      <c r="P6" s="4" t="s">
        <v>33</v>
      </c>
      <c r="Q6" s="4">
        <v>0</v>
      </c>
      <c r="R6" s="7">
        <v>44687</v>
      </c>
      <c r="S6" s="6">
        <v>44703</v>
      </c>
      <c r="T6" s="4" t="s">
        <v>45</v>
      </c>
      <c r="U6" s="4">
        <v>482.78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40</v>
      </c>
      <c r="D7" s="4" t="s">
        <v>58</v>
      </c>
      <c r="E7" s="4" t="s">
        <v>59</v>
      </c>
      <c r="F7" s="6">
        <v>44687</v>
      </c>
      <c r="G7" s="6">
        <v>44688</v>
      </c>
      <c r="H7" s="4">
        <v>1</v>
      </c>
      <c r="I7" s="4">
        <v>1</v>
      </c>
      <c r="J7" s="4">
        <v>1</v>
      </c>
      <c r="K7" s="4" t="s">
        <v>30</v>
      </c>
      <c r="L7" s="4">
        <v>320.2</v>
      </c>
      <c r="M7" s="4">
        <v>320.2</v>
      </c>
      <c r="N7" s="4" t="s">
        <v>60</v>
      </c>
      <c r="O7" s="4" t="s">
        <v>44</v>
      </c>
      <c r="P7" s="4" t="s">
        <v>33</v>
      </c>
      <c r="Q7" s="4">
        <v>0</v>
      </c>
      <c r="R7" s="7">
        <v>44687</v>
      </c>
      <c r="S7" s="6">
        <v>44703</v>
      </c>
      <c r="T7" s="4" t="s">
        <v>45</v>
      </c>
      <c r="U7" s="4">
        <v>320.2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40</v>
      </c>
      <c r="D8" s="4" t="s">
        <v>58</v>
      </c>
      <c r="E8" s="4" t="s">
        <v>64</v>
      </c>
      <c r="F8" s="6">
        <v>44687</v>
      </c>
      <c r="G8" s="6">
        <v>44688</v>
      </c>
      <c r="H8" s="4">
        <v>1</v>
      </c>
      <c r="I8" s="4">
        <v>1</v>
      </c>
      <c r="J8" s="4">
        <v>1</v>
      </c>
      <c r="K8" s="4" t="s">
        <v>30</v>
      </c>
      <c r="L8" s="4">
        <v>366.75</v>
      </c>
      <c r="M8" s="4">
        <v>366.75</v>
      </c>
      <c r="N8" s="4" t="s">
        <v>65</v>
      </c>
      <c r="O8" s="4" t="s">
        <v>44</v>
      </c>
      <c r="P8" s="4" t="s">
        <v>33</v>
      </c>
      <c r="Q8" s="4">
        <v>0</v>
      </c>
      <c r="R8" s="7">
        <v>44687</v>
      </c>
      <c r="S8" s="6">
        <v>44703</v>
      </c>
      <c r="T8" s="4" t="s">
        <v>45</v>
      </c>
      <c r="U8" s="4">
        <v>366.75</v>
      </c>
      <c r="V8" s="4">
        <v>0</v>
      </c>
      <c r="W8" s="4">
        <v>0</v>
      </c>
      <c r="X8" s="4" t="s">
        <v>34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40</v>
      </c>
      <c r="D9" s="4" t="s">
        <v>58</v>
      </c>
      <c r="E9" s="4" t="s">
        <v>68</v>
      </c>
      <c r="F9" s="6">
        <v>44688</v>
      </c>
      <c r="G9" s="6">
        <v>44689</v>
      </c>
      <c r="H9" s="4">
        <v>1</v>
      </c>
      <c r="I9" s="4">
        <v>1</v>
      </c>
      <c r="J9" s="4">
        <v>1</v>
      </c>
      <c r="K9" s="4" t="s">
        <v>30</v>
      </c>
      <c r="L9" s="4">
        <v>366.75</v>
      </c>
      <c r="M9" s="4">
        <v>366.75</v>
      </c>
      <c r="N9" s="4" t="s">
        <v>69</v>
      </c>
      <c r="O9" s="4" t="s">
        <v>70</v>
      </c>
      <c r="P9" s="4" t="s">
        <v>33</v>
      </c>
      <c r="Q9" s="4">
        <v>0</v>
      </c>
      <c r="R9" s="7">
        <v>44688</v>
      </c>
      <c r="S9" s="6">
        <v>44704</v>
      </c>
      <c r="T9" s="4" t="s">
        <v>45</v>
      </c>
      <c r="U9" s="4">
        <v>366.75</v>
      </c>
      <c r="V9" s="4">
        <v>0</v>
      </c>
      <c r="W9" s="4">
        <v>0</v>
      </c>
      <c r="X9" s="4" t="s">
        <v>34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40</v>
      </c>
      <c r="D10" s="4" t="s">
        <v>58</v>
      </c>
      <c r="E10" s="4" t="s">
        <v>64</v>
      </c>
      <c r="F10" s="6">
        <v>44688</v>
      </c>
      <c r="G10" s="6">
        <v>44689</v>
      </c>
      <c r="H10" s="4">
        <v>1</v>
      </c>
      <c r="I10" s="4">
        <v>1</v>
      </c>
      <c r="J10" s="4">
        <v>1</v>
      </c>
      <c r="K10" s="4" t="s">
        <v>30</v>
      </c>
      <c r="L10" s="4">
        <v>366.75</v>
      </c>
      <c r="M10" s="4">
        <v>366.75</v>
      </c>
      <c r="N10" s="4" t="s">
        <v>65</v>
      </c>
      <c r="O10" s="4" t="s">
        <v>70</v>
      </c>
      <c r="P10" s="4" t="s">
        <v>33</v>
      </c>
      <c r="Q10" s="4">
        <v>0</v>
      </c>
      <c r="R10" s="7">
        <v>44688</v>
      </c>
      <c r="S10" s="6">
        <v>44704</v>
      </c>
      <c r="T10" s="4" t="s">
        <v>45</v>
      </c>
      <c r="U10" s="4">
        <v>366.75</v>
      </c>
      <c r="V10" s="4">
        <v>0</v>
      </c>
      <c r="W10" s="4">
        <v>0</v>
      </c>
      <c r="X10" s="4" t="s">
        <v>34</v>
      </c>
      <c r="Y10" s="4" t="s">
        <v>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"/>
  <sheetViews>
    <sheetView tabSelected="1" workbookViewId="0">
      <selection activeCell="A15" sqref="A15:E20"/>
    </sheetView>
  </sheetViews>
  <sheetFormatPr defaultColWidth="9" defaultRowHeight="13.5"/>
  <cols>
    <col min="1" max="1" width="12.625" style="4"/>
    <col min="2" max="2" width="10.375" style="4"/>
    <col min="3" max="3" width="12.375" style="4" customWidth="1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</v>
      </c>
    </row>
    <row r="2" s="4" customFormat="1" spans="1:10">
      <c r="A2" s="5">
        <v>17819794368</v>
      </c>
      <c r="B2" s="6">
        <v>44676</v>
      </c>
      <c r="C2" s="6">
        <v>44679</v>
      </c>
      <c r="D2" s="4">
        <v>-379</v>
      </c>
      <c r="E2" s="4" t="e">
        <f>VLOOKUP(A2,HOP!A:L,12,0)</f>
        <v>#N/A</v>
      </c>
      <c r="F2" s="4">
        <v>2517564</v>
      </c>
      <c r="G2" s="4" t="e">
        <f>D2-E2</f>
        <v>#N/A</v>
      </c>
      <c r="H2" s="4" t="str">
        <f>$H$1&amp;F2</f>
        <v>，2517564</v>
      </c>
      <c r="I2" s="4" t="e">
        <f>VLOOKUP(A2,HOP!A:U,21,0)</f>
        <v>#N/A</v>
      </c>
      <c r="J2" s="4" t="s">
        <v>75</v>
      </c>
    </row>
    <row r="3" s="4" customFormat="1" spans="1:10">
      <c r="A3" s="5">
        <v>17837436527</v>
      </c>
      <c r="B3" s="6">
        <v>44674</v>
      </c>
      <c r="C3" s="6">
        <v>44675</v>
      </c>
      <c r="D3" s="4">
        <v>-149.48</v>
      </c>
      <c r="E3" s="4" t="e">
        <f>VLOOKUP(A3,HOP!A:L,12,0)</f>
        <v>#N/A</v>
      </c>
      <c r="F3" s="4">
        <v>2522166</v>
      </c>
      <c r="G3" s="4" t="e">
        <f t="shared" ref="G3:G10" si="0">D3-E3</f>
        <v>#N/A</v>
      </c>
      <c r="H3" s="4" t="str">
        <f t="shared" ref="H3:H10" si="1">$H$1&amp;F3</f>
        <v>，2522166</v>
      </c>
      <c r="I3" s="4" t="e">
        <f>VLOOKUP(A3,HOP!A:U,21,0)</f>
        <v>#N/A</v>
      </c>
      <c r="J3" s="4" t="s">
        <v>76</v>
      </c>
    </row>
    <row r="4" s="4" customFormat="1" hidden="1" spans="1:10">
      <c r="A4" s="5">
        <v>17891322216</v>
      </c>
      <c r="B4" s="6">
        <v>44687</v>
      </c>
      <c r="C4" s="6">
        <v>44688</v>
      </c>
      <c r="D4" s="4">
        <v>365</v>
      </c>
      <c r="E4" s="4">
        <v>365</v>
      </c>
      <c r="F4" s="8" t="s">
        <v>77</v>
      </c>
      <c r="G4" s="4">
        <f t="shared" si="0"/>
        <v>0</v>
      </c>
      <c r="H4" s="4" t="str">
        <f t="shared" si="1"/>
        <v>，202205042144240020</v>
      </c>
      <c r="I4" s="4" t="e">
        <f>VLOOKUP(A4,HOP!A:U,21,0)</f>
        <v>#N/A</v>
      </c>
      <c r="J4" s="4">
        <v>5.4</v>
      </c>
    </row>
    <row r="5" s="4" customFormat="1" spans="1:9">
      <c r="A5" s="5">
        <v>17897510170</v>
      </c>
      <c r="B5" s="6">
        <v>44687</v>
      </c>
      <c r="C5" s="6">
        <v>44688</v>
      </c>
      <c r="D5" s="4">
        <v>482.78</v>
      </c>
      <c r="E5" s="4" t="str">
        <f>VLOOKUP(A5,HOP!A:L,12,0)</f>
        <v>482.78</v>
      </c>
      <c r="F5" s="4" t="str">
        <f>VLOOKUP(A5,HOP!A:C,3,0)</f>
        <v>2540020</v>
      </c>
      <c r="G5" s="4">
        <f t="shared" si="0"/>
        <v>0</v>
      </c>
      <c r="H5" s="4" t="str">
        <f t="shared" si="1"/>
        <v>，2540020</v>
      </c>
      <c r="I5" s="4" t="str">
        <f>VLOOKUP(A5,HOP!A:U,21,0)</f>
        <v>直连</v>
      </c>
    </row>
    <row r="6" s="4" customFormat="1" spans="1:9">
      <c r="A6" s="5">
        <v>17897516220</v>
      </c>
      <c r="B6" s="6">
        <v>44687</v>
      </c>
      <c r="C6" s="6">
        <v>44688</v>
      </c>
      <c r="D6" s="4">
        <v>482.78</v>
      </c>
      <c r="E6" s="4" t="str">
        <f>VLOOKUP(A6,HOP!A:L,12,0)</f>
        <v>482.78</v>
      </c>
      <c r="F6" s="4" t="str">
        <f>VLOOKUP(A6,HOP!A:C,3,0)</f>
        <v>2540024</v>
      </c>
      <c r="G6" s="4">
        <f t="shared" si="0"/>
        <v>0</v>
      </c>
      <c r="H6" s="4" t="str">
        <f t="shared" si="1"/>
        <v>，2540024</v>
      </c>
      <c r="I6" s="4" t="str">
        <f>VLOOKUP(A6,HOP!A:U,21,0)</f>
        <v>直连</v>
      </c>
    </row>
    <row r="7" s="4" customFormat="1" spans="1:9">
      <c r="A7" s="5">
        <v>17897786054</v>
      </c>
      <c r="B7" s="6">
        <v>44687</v>
      </c>
      <c r="C7" s="6">
        <v>44688</v>
      </c>
      <c r="D7" s="4">
        <v>320.2</v>
      </c>
      <c r="E7" s="4" t="str">
        <f>VLOOKUP(A7,HOP!A:L,12,0)</f>
        <v>320.20</v>
      </c>
      <c r="F7" s="4" t="str">
        <f>VLOOKUP(A7,HOP!A:C,3,0)</f>
        <v>2540169</v>
      </c>
      <c r="G7" s="4">
        <f t="shared" si="0"/>
        <v>0</v>
      </c>
      <c r="H7" s="4" t="str">
        <f t="shared" si="1"/>
        <v>，2540169</v>
      </c>
      <c r="I7" s="4" t="str">
        <f>VLOOKUP(A7,HOP!A:U,21,0)</f>
        <v>Saas酒店</v>
      </c>
    </row>
    <row r="8" s="4" customFormat="1" hidden="1" spans="1:10">
      <c r="A8" s="5">
        <v>17897788347</v>
      </c>
      <c r="B8" s="6">
        <v>44687</v>
      </c>
      <c r="C8" s="6">
        <v>44688</v>
      </c>
      <c r="D8" s="4">
        <v>366.75</v>
      </c>
      <c r="E8" s="4">
        <v>366.75</v>
      </c>
      <c r="F8" s="8" t="s">
        <v>78</v>
      </c>
      <c r="G8" s="4">
        <f t="shared" si="0"/>
        <v>0</v>
      </c>
      <c r="H8" s="4" t="str">
        <f t="shared" si="1"/>
        <v>，202205062039180022</v>
      </c>
      <c r="I8" s="4" t="e">
        <f>VLOOKUP(A8,HOP!A:U,21,0)</f>
        <v>#N/A</v>
      </c>
      <c r="J8" s="4">
        <v>5.6</v>
      </c>
    </row>
    <row r="9" s="4" customFormat="1" hidden="1" spans="1:10">
      <c r="A9" s="5">
        <v>17900644868</v>
      </c>
      <c r="B9" s="6">
        <v>44688</v>
      </c>
      <c r="C9" s="6">
        <v>44689</v>
      </c>
      <c r="D9" s="4">
        <v>366.75</v>
      </c>
      <c r="E9" s="4">
        <v>366.75</v>
      </c>
      <c r="F9" s="8" t="s">
        <v>79</v>
      </c>
      <c r="G9" s="4">
        <f t="shared" si="0"/>
        <v>0</v>
      </c>
      <c r="H9" s="4" t="str">
        <f t="shared" si="1"/>
        <v>，202205070826080020</v>
      </c>
      <c r="I9" s="4" t="e">
        <f>VLOOKUP(A9,HOP!A:U,21,0)</f>
        <v>#N/A</v>
      </c>
      <c r="J9" s="4">
        <v>5.7</v>
      </c>
    </row>
    <row r="10" s="4" customFormat="1" hidden="1" spans="1:10">
      <c r="A10" s="5">
        <v>17900743595</v>
      </c>
      <c r="B10" s="6">
        <v>44688</v>
      </c>
      <c r="C10" s="6">
        <v>44689</v>
      </c>
      <c r="D10" s="4">
        <v>366.75</v>
      </c>
      <c r="E10" s="4">
        <v>366.75</v>
      </c>
      <c r="F10" s="8" t="s">
        <v>80</v>
      </c>
      <c r="G10" s="4">
        <f t="shared" si="0"/>
        <v>0</v>
      </c>
      <c r="H10" s="4" t="str">
        <f t="shared" si="1"/>
        <v>，202205070821060021</v>
      </c>
      <c r="I10" s="4" t="e">
        <f>VLOOKUP(A10,HOP!A:U,21,0)</f>
        <v>#N/A</v>
      </c>
      <c r="J10" s="4">
        <v>5.7</v>
      </c>
    </row>
    <row r="12" spans="4:4">
      <c r="D12" s="4">
        <f>SUM(D2:D11)</f>
        <v>2222.53</v>
      </c>
    </row>
    <row r="15" spans="1:5">
      <c r="A15" s="4" t="s">
        <v>81</v>
      </c>
      <c r="D15" s="4">
        <v>-379</v>
      </c>
      <c r="E15" s="4">
        <v>-444.89</v>
      </c>
    </row>
    <row r="16" spans="1:5">
      <c r="A16" s="4" t="s">
        <v>82</v>
      </c>
      <c r="D16" s="4">
        <v>816.08</v>
      </c>
      <c r="E16" s="4">
        <v>957.96</v>
      </c>
    </row>
    <row r="17" spans="1:5">
      <c r="A17" s="4" t="s">
        <v>83</v>
      </c>
      <c r="D17" s="4">
        <v>320.2</v>
      </c>
      <c r="E17" s="4">
        <v>375.87</v>
      </c>
    </row>
    <row r="18" spans="1:5">
      <c r="A18" s="4" t="s">
        <v>84</v>
      </c>
      <c r="D18" s="4">
        <v>1465.25</v>
      </c>
      <c r="E18" s="4">
        <v>1719.99</v>
      </c>
    </row>
    <row r="19" spans="1:5">
      <c r="A19" s="4" t="s">
        <v>85</v>
      </c>
      <c r="D19" s="4">
        <f>SUBTOTAL(9,D15:D18)</f>
        <v>2222.53</v>
      </c>
      <c r="E19" s="4">
        <f>SUBTOTAL(9,E15:E18)</f>
        <v>2608.93</v>
      </c>
    </row>
    <row r="20" spans="1:1">
      <c r="A20" s="4" t="s">
        <v>86</v>
      </c>
    </row>
  </sheetData>
  <autoFilter ref="A1:XFD12">
    <filterColumn colId="9">
      <filters blank="1">
        <filter val="本期扣款379元"/>
        <filter val="本期扣款149.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1">
      <c r="A1" s="2" t="s">
        <v>87</v>
      </c>
      <c r="B1" s="2" t="s">
        <v>88</v>
      </c>
      <c r="C1" s="2" t="s">
        <v>89</v>
      </c>
      <c r="D1" s="2" t="s">
        <v>90</v>
      </c>
      <c r="E1" s="2" t="s">
        <v>13</v>
      </c>
      <c r="F1" s="2" t="s">
        <v>5</v>
      </c>
      <c r="G1" s="2" t="s">
        <v>6</v>
      </c>
      <c r="H1" s="2" t="s">
        <v>91</v>
      </c>
      <c r="I1" s="2" t="s">
        <v>92</v>
      </c>
      <c r="J1" s="2" t="s">
        <v>93</v>
      </c>
      <c r="K1" s="2" t="s">
        <v>94</v>
      </c>
      <c r="L1" s="2" t="s">
        <v>95</v>
      </c>
      <c r="M1" s="2" t="s">
        <v>96</v>
      </c>
      <c r="N1" s="2" t="s">
        <v>97</v>
      </c>
      <c r="O1" s="2" t="s">
        <v>98</v>
      </c>
      <c r="P1" s="2" t="s">
        <v>99</v>
      </c>
      <c r="Q1" s="2" t="s">
        <v>100</v>
      </c>
      <c r="R1" s="2" t="s">
        <v>101</v>
      </c>
      <c r="S1" s="2" t="s">
        <v>102</v>
      </c>
      <c r="T1" s="2" t="s">
        <v>103</v>
      </c>
      <c r="U1" s="2" t="s">
        <v>104</v>
      </c>
    </row>
    <row r="2" s="1" customFormat="1" spans="1:21">
      <c r="A2" s="3">
        <v>17897786054</v>
      </c>
      <c r="B2" s="1" t="s">
        <v>105</v>
      </c>
      <c r="C2" s="1" t="s">
        <v>106</v>
      </c>
      <c r="D2" s="1" t="s">
        <v>107</v>
      </c>
      <c r="E2" s="1" t="s">
        <v>60</v>
      </c>
      <c r="F2" s="1" t="s">
        <v>105</v>
      </c>
      <c r="G2" s="1" t="s">
        <v>108</v>
      </c>
      <c r="H2" s="1" t="s">
        <v>109</v>
      </c>
      <c r="I2" s="1" t="s">
        <v>110</v>
      </c>
      <c r="J2" s="1" t="s">
        <v>111</v>
      </c>
      <c r="K2" s="1" t="s">
        <v>110</v>
      </c>
      <c r="L2" s="1" t="s">
        <v>110</v>
      </c>
      <c r="M2" s="1" t="s">
        <v>112</v>
      </c>
      <c r="N2" s="1" t="s">
        <v>112</v>
      </c>
      <c r="O2" s="1" t="s">
        <v>113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118</v>
      </c>
      <c r="U2" s="1" t="s">
        <v>119</v>
      </c>
    </row>
    <row r="3" s="1" customFormat="1" spans="1:21">
      <c r="A3" s="3">
        <v>17897516220</v>
      </c>
      <c r="B3" s="1" t="s">
        <v>105</v>
      </c>
      <c r="C3" s="1" t="s">
        <v>120</v>
      </c>
      <c r="D3" s="1" t="s">
        <v>121</v>
      </c>
      <c r="E3" s="1" t="s">
        <v>54</v>
      </c>
      <c r="F3" s="1" t="s">
        <v>105</v>
      </c>
      <c r="G3" s="1" t="s">
        <v>108</v>
      </c>
      <c r="H3" s="1" t="s">
        <v>109</v>
      </c>
      <c r="I3" s="1" t="s">
        <v>122</v>
      </c>
      <c r="J3" s="1" t="s">
        <v>111</v>
      </c>
      <c r="K3" s="1" t="s">
        <v>122</v>
      </c>
      <c r="L3" s="1" t="s">
        <v>122</v>
      </c>
      <c r="M3" s="1" t="s">
        <v>112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123</v>
      </c>
      <c r="S3" s="1" t="s">
        <v>117</v>
      </c>
      <c r="T3" s="1" t="s">
        <v>118</v>
      </c>
      <c r="U3" s="1" t="s">
        <v>124</v>
      </c>
    </row>
    <row r="4" s="1" customFormat="1" spans="1:21">
      <c r="A4" s="3">
        <v>17897510170</v>
      </c>
      <c r="B4" s="1" t="s">
        <v>105</v>
      </c>
      <c r="C4" s="1" t="s">
        <v>125</v>
      </c>
      <c r="D4" s="1" t="s">
        <v>121</v>
      </c>
      <c r="E4" s="1" t="s">
        <v>50</v>
      </c>
      <c r="F4" s="1" t="s">
        <v>105</v>
      </c>
      <c r="G4" s="1" t="s">
        <v>108</v>
      </c>
      <c r="H4" s="1" t="s">
        <v>109</v>
      </c>
      <c r="I4" s="1" t="s">
        <v>122</v>
      </c>
      <c r="J4" s="1" t="s">
        <v>111</v>
      </c>
      <c r="K4" s="1" t="s">
        <v>122</v>
      </c>
      <c r="L4" s="1" t="s">
        <v>122</v>
      </c>
      <c r="M4" s="1" t="s">
        <v>112</v>
      </c>
      <c r="N4" s="1" t="s">
        <v>112</v>
      </c>
      <c r="O4" s="1" t="s">
        <v>113</v>
      </c>
      <c r="P4" s="1" t="s">
        <v>114</v>
      </c>
      <c r="Q4" s="1" t="s">
        <v>115</v>
      </c>
      <c r="R4" s="1" t="s">
        <v>126</v>
      </c>
      <c r="S4" s="1" t="s">
        <v>117</v>
      </c>
      <c r="T4" s="1" t="s">
        <v>118</v>
      </c>
      <c r="U4" s="1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2022-05-23T01:11:47Z</dcterms:created>
  <dcterms:modified xsi:type="dcterms:W3CDTF">2022-05-23T01:52:55Z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078671AC93DA42AAA8215713F2AD0A73</vt:lpwstr>
  </property>
  <property fmtid="{D5CDD505-2E9C-101B-9397-08002B2CF9AE}" pid="3" name="KSOProductBuildVer">
    <vt:lpwstr>2052-11.1.0.11744</vt:lpwstr>
  </property>
</Properties>
</file>