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</definedName>
  </definedNames>
  <calcPr calcId="144525"/>
</workbook>
</file>

<file path=xl/sharedStrings.xml><?xml version="1.0" encoding="utf-8"?>
<sst xmlns="http://schemas.openxmlformats.org/spreadsheetml/2006/main" count="664" uniqueCount="235">
  <si>
    <t>去哪儿网酒店预付对账单</t>
  </si>
  <si>
    <t>供应商名称：</t>
  </si>
  <si>
    <t>港丰国际</t>
  </si>
  <si>
    <t>结算周期：</t>
  </si>
  <si>
    <t>2022-05-16至2022-05-22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</si>
  <si>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</si>
  <si>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</si>
  <si>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</si>
  <si>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</si>
  <si>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</si>
  <si>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</si>
  <si>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</si>
  <si>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</si>
  <si>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</si>
  <si>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</si>
  <si>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</si>
  <si>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</si>
  <si>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</si>
  <si>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</si>
  <si>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</si>
  <si>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¥5,583.00</t>
  </si>
  <si>
    <t>¥2,545.00</t>
  </si>
  <si>
    <t>¥295.00</t>
  </si>
  <si>
    <t>¥645.00</t>
  </si>
  <si>
    <t>¥3,388.00</t>
  </si>
  <si>
    <t>分类信息</t>
  </si>
  <si>
    <t>业务类型</t>
  </si>
  <si>
    <t>酒店预付（点击查看明细）</t>
  </si>
  <si>
    <t>¥2,743.00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</si>
  <si>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</si>
  <si>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</si>
  <si>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</si>
  <si>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</si>
  <si>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</si>
  <si>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</si>
  <si>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</si>
  <si>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</si>
  <si>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</si>
  <si>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</si>
  <si>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</si>
  <si>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</si>
  <si>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</si>
  <si>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</si>
  <si>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</si>
  <si>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</si>
  <si>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</si>
  <si>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</si>
  <si>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</si>
  <si>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</si>
  <si>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</si>
  <si>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</si>
  <si>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</si>
  <si>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</si>
  <si>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</si>
  <si>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</si>
  <si>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</si>
  <si>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</si>
  <si>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</si>
  <si>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</si>
  <si>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</si>
  <si>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</si>
  <si>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</si>
  <si>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</si>
  <si>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</si>
  <si>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</si>
  <si>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</si>
  <si>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</si>
  <si>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</si>
  <si>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</si>
  <si>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</si>
  <si>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</si>
  <si>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</si>
  <si>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702997751817</t>
  </si>
  <si>
    <t>2550861</t>
  </si>
  <si>
    <t>酒店预付</t>
  </si>
  <si>
    <t>否</t>
  </si>
  <si>
    <t>普通</t>
  </si>
  <si>
    <t>158543975</t>
  </si>
  <si>
    <t>芭堤雅暹罗海岸酒店 (SHA Extra+)</t>
  </si>
  <si>
    <t>1619975</t>
  </si>
  <si>
    <t>ZHANG/HUANDONG</t>
  </si>
  <si>
    <t>2022-05-14</t>
  </si>
  <si>
    <t>2022-05-15</t>
  </si>
  <si>
    <t>2022-05-16</t>
  </si>
  <si>
    <t>¥465.00</t>
  </si>
  <si>
    <t>¥45.00</t>
  </si>
  <si>
    <t>¥420.00</t>
  </si>
  <si>
    <t>Tropical Deluxe Room</t>
  </si>
  <si>
    <t>WEBSITE</t>
  </si>
  <si>
    <t>702998856470</t>
  </si>
  <si>
    <t>2551816</t>
  </si>
  <si>
    <t>821095702</t>
  </si>
  <si>
    <t>洛杉矶冒险家全套房酒店</t>
  </si>
  <si>
    <t>ZHANG/ZIYANG</t>
  </si>
  <si>
    <t>2022-05-17</t>
  </si>
  <si>
    <t>¥568.00</t>
  </si>
  <si>
    <t>¥53.00</t>
  </si>
  <si>
    <t>¥515.00</t>
  </si>
  <si>
    <t>two room suite with two queen</t>
  </si>
  <si>
    <t>703001682410</t>
  </si>
  <si>
    <t>2554900</t>
  </si>
  <si>
    <t>158552963</t>
  </si>
  <si>
    <t>奇德伦中心酒店 (SHA Extra Plus)</t>
  </si>
  <si>
    <t>HAI/WEIYAN</t>
  </si>
  <si>
    <t>2022-05-18</t>
  </si>
  <si>
    <t>2022-05-19</t>
  </si>
  <si>
    <t>¥403.00</t>
  </si>
  <si>
    <t>¥40.00</t>
  </si>
  <si>
    <t>¥363.00</t>
  </si>
  <si>
    <t>Deluxe Zensation Room</t>
  </si>
  <si>
    <t>703002601012</t>
  </si>
  <si>
    <t>2556370</t>
  </si>
  <si>
    <t>194725205</t>
  </si>
  <si>
    <t>新加坡乌节大酒店 (Staycation Approved)</t>
  </si>
  <si>
    <t>CHEN/PENG</t>
  </si>
  <si>
    <t>2022-05-21</t>
  </si>
  <si>
    <t>2022-05-23</t>
  </si>
  <si>
    <t>¥2,402.00</t>
  </si>
  <si>
    <t>2022-05-19 16:07:56</t>
  </si>
  <si>
    <t>Grand Deluxe Queen</t>
  </si>
  <si>
    <t>703001240118</t>
  </si>
  <si>
    <t>2555652</t>
  </si>
  <si>
    <t>¥563.00</t>
  </si>
  <si>
    <t>¥52.00</t>
  </si>
  <si>
    <t>¥511.00</t>
  </si>
  <si>
    <t>703003306977</t>
  </si>
  <si>
    <t>2557774</t>
  </si>
  <si>
    <t>221932199</t>
  </si>
  <si>
    <t>香港瑞生嘉威酒店</t>
  </si>
  <si>
    <t>ZHANG/YIMING</t>
  </si>
  <si>
    <t>2022-05-20</t>
  </si>
  <si>
    <t>¥553.00</t>
  </si>
  <si>
    <t>¥51.00</t>
  </si>
  <si>
    <t>¥502.00</t>
  </si>
  <si>
    <t>Superior King bed room</t>
  </si>
  <si>
    <t>703004651421</t>
  </si>
  <si>
    <t>2558653</t>
  </si>
  <si>
    <t>158560838</t>
  </si>
  <si>
    <t>金玉素万那普酒店</t>
  </si>
  <si>
    <t>KEU/SHAOXIAM</t>
  </si>
  <si>
    <t>2022-05-22</t>
  </si>
  <si>
    <t>¥143.00</t>
  </si>
  <si>
    <t>2022-05-21 12:31:32</t>
  </si>
  <si>
    <t>Superior Room</t>
  </si>
  <si>
    <t>703000952435</t>
  </si>
  <si>
    <t>2554315</t>
  </si>
  <si>
    <t>207769424</t>
  </si>
  <si>
    <t>首尔市政厅24号旅舍</t>
  </si>
  <si>
    <t>LI/YUE</t>
  </si>
  <si>
    <t>¥486.00</t>
  </si>
  <si>
    <t>¥54.00</t>
  </si>
  <si>
    <t>¥432.00</t>
  </si>
  <si>
    <t>economy 1 bedroom twin room</t>
  </si>
  <si>
    <t>合计</t>
  </si>
  <si>
    <t/>
  </si>
  <si>
    <t>¥3,038.00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</si>
  <si>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</si>
  <si>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</si>
  <si>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</si>
  <si>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</si>
  <si>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</si>
  <si>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</si>
  <si>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</si>
  <si>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csg_manual_202205120923084479699</t>
  </si>
  <si>
    <t>702899430129</t>
  </si>
  <si>
    <t>1150251</t>
  </si>
  <si>
    <t>2022-05-12</t>
  </si>
  <si>
    <t>赔付-房费追回</t>
  </si>
  <si>
    <t>¥129.00</t>
  </si>
  <si>
    <t>--</t>
  </si>
  <si>
    <t>此单代理商数据有误，Q聚合也有误，各半责承担。代理已补差价258元人民币，故补回代理129元人民币</t>
  </si>
  <si>
    <t>csg_manual_20220512092308289554</t>
  </si>
  <si>
    <t>702899947994</t>
  </si>
  <si>
    <t>csg_manual_202205120923082139391</t>
  </si>
  <si>
    <t>702899545423</t>
  </si>
  <si>
    <t>csg_manual_202205120923081623381</t>
  </si>
  <si>
    <t>702899314260</t>
  </si>
  <si>
    <t>csg_manual_202205120923080801205</t>
  </si>
  <si>
    <t>702899059947</t>
  </si>
  <si>
    <t>返现日期</t>
  </si>
  <si>
    <t>，</t>
  </si>
  <si>
    <r>
      <t>本期收回</t>
    </r>
    <r>
      <rPr>
        <sz val="10"/>
        <rFont val="Arial"/>
        <charset val="134"/>
      </rPr>
      <t>129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</si>
  <si>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129</t>
    </r>
    <r>
      <rPr>
        <sz val="10"/>
        <rFont val="宋体"/>
        <charset val="134"/>
      </rPr>
      <t>元</t>
    </r>
  </si>
  <si>
    <t>A220524165158481</t>
  </si>
  <si>
    <t>A220524165227481</t>
  </si>
  <si>
    <t>A220524165245481</t>
  </si>
  <si>
    <t>A220524165307481</t>
  </si>
  <si>
    <t>A220524165328481</t>
  </si>
  <si>
    <t>A220524165356481</t>
  </si>
  <si>
    <t>A220524165428481</t>
  </si>
  <si>
    <r>
      <t>总计：</t>
    </r>
    <r>
      <rPr>
        <sz val="10"/>
        <rFont val="Arial"/>
        <charset val="134"/>
      </rPr>
      <t>3388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</si>
  <si>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</si>
  <si>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</si>
  <si>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</si>
  <si>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</si>
  <si>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</si>
  <si>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</si>
  <si>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</si>
  <si>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</si>
  <si>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</si>
  <si>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</si>
  <si>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</si>
  <si>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</si>
  <si>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</si>
  <si>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</si>
  <si>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</si>
  <si>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</si>
  <si>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</si>
  <si>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ZHANG YIMING</t>
  </si>
  <si>
    <t>退房日周结</t>
  </si>
  <si>
    <t>502.00</t>
  </si>
  <si>
    <t>RMB</t>
  </si>
  <si>
    <t>0</t>
  </si>
  <si>
    <t>0.00</t>
  </si>
  <si>
    <t>去哪儿直连</t>
  </si>
  <si>
    <t>31</t>
  </si>
  <si>
    <t>2022-05-20 19:31:42</t>
  </si>
  <si>
    <t>汇智国际旅游发展有限公司</t>
  </si>
  <si>
    <t>直连</t>
  </si>
  <si>
    <t>ZHANG ZIYANG</t>
  </si>
  <si>
    <t>511.00</t>
  </si>
  <si>
    <t>2022-05-18 22:30:19</t>
  </si>
  <si>
    <t>HAI WEIYAN</t>
  </si>
  <si>
    <t>363.00</t>
  </si>
  <si>
    <t>2022-05-18 10:09:14</t>
  </si>
  <si>
    <t>直采</t>
  </si>
  <si>
    <t>LI YUE</t>
  </si>
  <si>
    <t>432.00</t>
  </si>
  <si>
    <t>2022-05-17 19:03:23</t>
  </si>
  <si>
    <t>515.00</t>
  </si>
  <si>
    <t>2022-05-15 09:51:41</t>
  </si>
  <si>
    <t>芭堤雅暹罗海岸酒店</t>
  </si>
  <si>
    <t>ZHANG HUANDONG</t>
  </si>
  <si>
    <t>420.00</t>
  </si>
  <si>
    <t>2022-05-14 15:37:24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</si>
</sst>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82</v>
      </c>
      <c r="O3" s="7" t="s">
        <v>83</v>
      </c>
      <c r="P3" s="7" t="s">
        <v>94</v>
      </c>
      <c r="Q3" s="7"/>
      <c r="R3" s="11" t="s">
        <v>95</v>
      </c>
      <c r="S3" s="13" t="s">
        <v>19</v>
      </c>
      <c r="T3" s="7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104</v>
      </c>
      <c r="P4" s="7" t="s">
        <v>105</v>
      </c>
      <c r="Q4" s="7"/>
      <c r="R4" s="11" t="s">
        <v>106</v>
      </c>
      <c r="S4" s="13" t="s">
        <v>19</v>
      </c>
      <c r="T4" s="7"/>
      <c r="U4" s="11" t="s">
        <v>19</v>
      </c>
      <c r="V4" s="11" t="s">
        <v>106</v>
      </c>
      <c r="W4" s="13" t="s">
        <v>107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2</v>
      </c>
      <c r="N5" s="7" t="s">
        <v>105</v>
      </c>
      <c r="O5" s="7" t="s">
        <v>115</v>
      </c>
      <c r="P5" s="7" t="s">
        <v>116</v>
      </c>
      <c r="Q5" s="7"/>
      <c r="R5" s="11" t="s">
        <v>117</v>
      </c>
      <c r="S5" s="13" t="s">
        <v>117</v>
      </c>
      <c r="T5" s="7" t="s">
        <v>118</v>
      </c>
      <c r="U5" s="11" t="s">
        <v>19</v>
      </c>
      <c r="V5" s="11" t="s">
        <v>19</v>
      </c>
      <c r="W5" s="13" t="s">
        <v>19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91</v>
      </c>
      <c r="H6" s="7" t="s">
        <v>92</v>
      </c>
      <c r="I6" s="7" t="s">
        <v>79</v>
      </c>
      <c r="J6" s="7" t="s">
        <v>2</v>
      </c>
      <c r="K6" s="7" t="s">
        <v>93</v>
      </c>
      <c r="L6" s="7">
        <v>1</v>
      </c>
      <c r="M6" s="7">
        <v>1</v>
      </c>
      <c r="N6" s="7" t="s">
        <v>104</v>
      </c>
      <c r="O6" s="7" t="s">
        <v>104</v>
      </c>
      <c r="P6" s="7" t="s">
        <v>105</v>
      </c>
      <c r="Q6" s="7"/>
      <c r="R6" s="11" t="s">
        <v>122</v>
      </c>
      <c r="S6" s="13" t="s">
        <v>19</v>
      </c>
      <c r="T6" s="7"/>
      <c r="U6" s="11" t="s">
        <v>19</v>
      </c>
      <c r="V6" s="11" t="s">
        <v>122</v>
      </c>
      <c r="W6" s="13" t="s">
        <v>123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98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127</v>
      </c>
      <c r="H7" s="7" t="s">
        <v>128</v>
      </c>
      <c r="I7" s="7" t="s">
        <v>79</v>
      </c>
      <c r="J7" s="7" t="s">
        <v>2</v>
      </c>
      <c r="K7" s="7" t="s">
        <v>129</v>
      </c>
      <c r="L7" s="7">
        <v>1</v>
      </c>
      <c r="M7" s="7">
        <v>1</v>
      </c>
      <c r="N7" s="7" t="s">
        <v>130</v>
      </c>
      <c r="O7" s="7" t="s">
        <v>130</v>
      </c>
      <c r="P7" s="7" t="s">
        <v>115</v>
      </c>
      <c r="Q7" s="7"/>
      <c r="R7" s="11" t="s">
        <v>131</v>
      </c>
      <c r="S7" s="13" t="s">
        <v>19</v>
      </c>
      <c r="T7" s="7"/>
      <c r="U7" s="11" t="s">
        <v>19</v>
      </c>
      <c r="V7" s="11" t="s">
        <v>131</v>
      </c>
      <c r="W7" s="13" t="s">
        <v>132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137</v>
      </c>
      <c r="H8" s="7" t="s">
        <v>138</v>
      </c>
      <c r="I8" s="7" t="s">
        <v>79</v>
      </c>
      <c r="J8" s="7" t="s">
        <v>2</v>
      </c>
      <c r="K8" s="7" t="s">
        <v>139</v>
      </c>
      <c r="L8" s="7">
        <v>1</v>
      </c>
      <c r="M8" s="7">
        <v>1</v>
      </c>
      <c r="N8" s="7" t="s">
        <v>115</v>
      </c>
      <c r="O8" s="7" t="s">
        <v>115</v>
      </c>
      <c r="P8" s="7" t="s">
        <v>140</v>
      </c>
      <c r="Q8" s="7"/>
      <c r="R8" s="11" t="s">
        <v>141</v>
      </c>
      <c r="S8" s="13" t="s">
        <v>141</v>
      </c>
      <c r="T8" s="7" t="s">
        <v>142</v>
      </c>
      <c r="U8" s="11" t="s">
        <v>19</v>
      </c>
      <c r="V8" s="11" t="s">
        <v>19</v>
      </c>
      <c r="W8" s="13" t="s">
        <v>19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143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146</v>
      </c>
      <c r="H9" s="7" t="s">
        <v>147</v>
      </c>
      <c r="I9" s="7" t="s">
        <v>79</v>
      </c>
      <c r="J9" s="7" t="s">
        <v>2</v>
      </c>
      <c r="K9" s="7" t="s">
        <v>148</v>
      </c>
      <c r="L9" s="7">
        <v>1</v>
      </c>
      <c r="M9" s="7">
        <v>2</v>
      </c>
      <c r="N9" s="7" t="s">
        <v>94</v>
      </c>
      <c r="O9" s="7" t="s">
        <v>130</v>
      </c>
      <c r="P9" s="7" t="s">
        <v>140</v>
      </c>
      <c r="Q9" s="7"/>
      <c r="R9" s="11" t="s">
        <v>149</v>
      </c>
      <c r="S9" s="13" t="s">
        <v>19</v>
      </c>
      <c r="T9" s="7"/>
      <c r="U9" s="11" t="s">
        <v>19</v>
      </c>
      <c r="V9" s="11" t="s">
        <v>149</v>
      </c>
      <c r="W9" s="13" t="s">
        <v>150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88</v>
      </c>
      <c r="AG9" t="s">
        <v>75</v>
      </c>
      <c r="AH9" t="s">
        <v>19</v>
      </c>
    </row>
    <row r="10" customHeight="1" spans="1:32">
      <c r="A10" s="10" t="s">
        <v>153</v>
      </c>
      <c r="B10" s="10"/>
      <c r="C10" s="10" t="s">
        <v>154</v>
      </c>
      <c r="D10" s="10"/>
      <c r="E10" s="10"/>
      <c r="F10" s="10"/>
      <c r="G10" s="10" t="s">
        <v>154</v>
      </c>
      <c r="H10" s="10" t="s">
        <v>154</v>
      </c>
      <c r="I10" s="10" t="s">
        <v>154</v>
      </c>
      <c r="J10" s="10" t="s">
        <v>154</v>
      </c>
      <c r="K10" s="10" t="s">
        <v>154</v>
      </c>
      <c r="L10" s="10" t="s">
        <v>154</v>
      </c>
      <c r="M10" s="10" t="s">
        <v>154</v>
      </c>
      <c r="N10" s="10" t="s">
        <v>154</v>
      </c>
      <c r="O10" s="10" t="s">
        <v>154</v>
      </c>
      <c r="P10" s="10" t="s">
        <v>154</v>
      </c>
      <c r="Q10" s="10"/>
      <c r="R10" s="12" t="s">
        <v>20</v>
      </c>
      <c r="S10" s="12" t="s">
        <v>21</v>
      </c>
      <c r="T10" s="10" t="s">
        <v>154</v>
      </c>
      <c r="U10" s="12"/>
      <c r="V10" s="12" t="s">
        <v>155</v>
      </c>
      <c r="W10" s="12" t="s">
        <v>22</v>
      </c>
      <c r="X10" s="12"/>
      <c r="Y10" s="12"/>
      <c r="Z10" s="12"/>
      <c r="AA10" s="10"/>
      <c r="AB10" s="12"/>
      <c r="AC10" s="10"/>
      <c r="AD10" s="10" t="s">
        <v>154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2" sqref="M2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156</v>
      </c>
      <c r="B1" s="4" t="s">
        <v>157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158</v>
      </c>
      <c r="H1" s="4" t="s">
        <v>159</v>
      </c>
      <c r="I1" s="4" t="s">
        <v>13</v>
      </c>
      <c r="J1" s="4" t="s">
        <v>17</v>
      </c>
      <c r="K1" s="4" t="s">
        <v>18</v>
      </c>
      <c r="L1" s="4" t="s">
        <v>160</v>
      </c>
      <c r="M1" s="4" t="s">
        <v>161</v>
      </c>
      <c r="N1" s="4" t="s">
        <v>162</v>
      </c>
    </row>
    <row r="2" ht="14.25" customHeight="1" spans="1:256">
      <c r="A2" s="6" t="s">
        <v>163</v>
      </c>
      <c r="B2" s="7" t="s">
        <v>164</v>
      </c>
      <c r="C2" s="7" t="s">
        <v>165</v>
      </c>
      <c r="D2" s="7" t="s">
        <v>2</v>
      </c>
      <c r="E2" s="7" t="s">
        <v>76</v>
      </c>
      <c r="F2" s="7" t="s">
        <v>75</v>
      </c>
      <c r="G2" s="7" t="s">
        <v>166</v>
      </c>
      <c r="H2" s="7" t="s">
        <v>167</v>
      </c>
      <c r="I2" s="11" t="s">
        <v>168</v>
      </c>
      <c r="J2" s="11" t="s">
        <v>19</v>
      </c>
      <c r="K2" s="11" t="s">
        <v>168</v>
      </c>
      <c r="L2" s="7" t="s">
        <v>169</v>
      </c>
      <c r="M2" s="7" t="s">
        <v>170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171</v>
      </c>
      <c r="B3" s="7" t="s">
        <v>172</v>
      </c>
      <c r="C3" s="7" t="s">
        <v>165</v>
      </c>
      <c r="D3" s="7" t="s">
        <v>2</v>
      </c>
      <c r="E3" s="7" t="s">
        <v>76</v>
      </c>
      <c r="F3" s="7" t="s">
        <v>75</v>
      </c>
      <c r="G3" s="7" t="s">
        <v>166</v>
      </c>
      <c r="H3" s="7" t="s">
        <v>167</v>
      </c>
      <c r="I3" s="11" t="s">
        <v>168</v>
      </c>
      <c r="J3" s="11" t="s">
        <v>19</v>
      </c>
      <c r="K3" s="11" t="s">
        <v>168</v>
      </c>
      <c r="L3" s="7" t="s">
        <v>169</v>
      </c>
      <c r="M3" s="7" t="s">
        <v>170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173</v>
      </c>
      <c r="B4" s="7" t="s">
        <v>174</v>
      </c>
      <c r="C4" s="7" t="s">
        <v>165</v>
      </c>
      <c r="D4" s="7" t="s">
        <v>2</v>
      </c>
      <c r="E4" s="7" t="s">
        <v>76</v>
      </c>
      <c r="F4" s="7" t="s">
        <v>75</v>
      </c>
      <c r="G4" s="7" t="s">
        <v>166</v>
      </c>
      <c r="H4" s="7" t="s">
        <v>167</v>
      </c>
      <c r="I4" s="11" t="s">
        <v>168</v>
      </c>
      <c r="J4" s="11" t="s">
        <v>19</v>
      </c>
      <c r="K4" s="11" t="s">
        <v>168</v>
      </c>
      <c r="L4" s="7" t="s">
        <v>169</v>
      </c>
      <c r="M4" s="7" t="s">
        <v>170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175</v>
      </c>
      <c r="B5" s="7" t="s">
        <v>176</v>
      </c>
      <c r="C5" s="7" t="s">
        <v>165</v>
      </c>
      <c r="D5" s="7" t="s">
        <v>2</v>
      </c>
      <c r="E5" s="7" t="s">
        <v>76</v>
      </c>
      <c r="F5" s="7" t="s">
        <v>75</v>
      </c>
      <c r="G5" s="7" t="s">
        <v>166</v>
      </c>
      <c r="H5" s="7" t="s">
        <v>167</v>
      </c>
      <c r="I5" s="11" t="s">
        <v>168</v>
      </c>
      <c r="J5" s="11" t="s">
        <v>19</v>
      </c>
      <c r="K5" s="11" t="s">
        <v>168</v>
      </c>
      <c r="L5" s="7" t="s">
        <v>169</v>
      </c>
      <c r="M5" s="7" t="s">
        <v>170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177</v>
      </c>
      <c r="B6" s="7" t="s">
        <v>178</v>
      </c>
      <c r="C6" s="7" t="s">
        <v>165</v>
      </c>
      <c r="D6" s="7" t="s">
        <v>2</v>
      </c>
      <c r="E6" s="7" t="s">
        <v>76</v>
      </c>
      <c r="F6" s="7" t="s">
        <v>75</v>
      </c>
      <c r="G6" s="7" t="s">
        <v>166</v>
      </c>
      <c r="H6" s="7" t="s">
        <v>167</v>
      </c>
      <c r="I6" s="11" t="s">
        <v>168</v>
      </c>
      <c r="J6" s="11" t="s">
        <v>19</v>
      </c>
      <c r="K6" s="11" t="s">
        <v>168</v>
      </c>
      <c r="L6" s="7" t="s">
        <v>169</v>
      </c>
      <c r="M6" s="7" t="s">
        <v>170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153</v>
      </c>
      <c r="B7" s="10" t="s">
        <v>154</v>
      </c>
      <c r="C7" s="10" t="s">
        <v>154</v>
      </c>
      <c r="D7" s="10" t="s">
        <v>154</v>
      </c>
      <c r="E7" s="10"/>
      <c r="F7" s="10"/>
      <c r="G7" s="10" t="s">
        <v>154</v>
      </c>
      <c r="H7" s="10" t="s">
        <v>154</v>
      </c>
      <c r="I7" s="12" t="s">
        <v>23</v>
      </c>
      <c r="J7" s="12"/>
      <c r="K7" s="12"/>
      <c r="L7" s="10"/>
      <c r="M7" s="10" t="s">
        <v>154</v>
      </c>
      <c r="N7" t="s">
        <v>154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1" sqref="A21:C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180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420</v>
      </c>
      <c r="E2" t="str">
        <f>VLOOKUP(A2,HOP!A:L,12,0)</f>
        <v>420.00</v>
      </c>
      <c r="F2" t="str">
        <f>VLOOKUP(A2,HOP!A:C,3,0)</f>
        <v>2550861</v>
      </c>
      <c r="G2">
        <f>D2-E2</f>
        <v>0</v>
      </c>
      <c r="H2" t="str">
        <f>$H$1&amp;F2</f>
        <v>，2550861</v>
      </c>
      <c r="I2" t="str">
        <f>VLOOKUP(A2,HOP!A:U,21,0)</f>
        <v>直采</v>
      </c>
    </row>
    <row r="3" ht="14.25" customHeight="1" spans="1:9">
      <c r="A3" s="6" t="s">
        <v>89</v>
      </c>
      <c r="B3" s="7" t="s">
        <v>83</v>
      </c>
      <c r="C3" s="7" t="s">
        <v>94</v>
      </c>
      <c r="D3" s="3">
        <v>515</v>
      </c>
      <c r="E3" t="str">
        <f>VLOOKUP(A3,HOP!A:L,12,0)</f>
        <v>515.00</v>
      </c>
      <c r="F3" t="str">
        <f>VLOOKUP(A3,HOP!A:C,3,0)</f>
        <v>2551816</v>
      </c>
      <c r="G3">
        <f t="shared" ref="G3:G14" si="0">D3-E3</f>
        <v>0</v>
      </c>
      <c r="H3" t="str">
        <f t="shared" ref="H3:H14" si="1">$H$1&amp;F3</f>
        <v>，2551816</v>
      </c>
      <c r="I3" t="str">
        <f>VLOOKUP(A3,HOP!A:U,21,0)</f>
        <v>直连</v>
      </c>
    </row>
    <row r="4" ht="14.25" customHeight="1" spans="1:9">
      <c r="A4" s="6" t="s">
        <v>99</v>
      </c>
      <c r="B4" s="7" t="s">
        <v>104</v>
      </c>
      <c r="C4" s="7" t="s">
        <v>105</v>
      </c>
      <c r="D4" s="3">
        <v>363</v>
      </c>
      <c r="E4" t="str">
        <f>VLOOKUP(A4,HOP!A:L,12,0)</f>
        <v>363.00</v>
      </c>
      <c r="F4" t="str">
        <f>VLOOKUP(A4,HOP!A:C,3,0)</f>
        <v>2554900</v>
      </c>
      <c r="G4">
        <f t="shared" si="0"/>
        <v>0</v>
      </c>
      <c r="H4" t="str">
        <f t="shared" si="1"/>
        <v>，2554900</v>
      </c>
      <c r="I4" t="str">
        <f>VLOOKUP(A4,HOP!A:U,21,0)</f>
        <v>直采</v>
      </c>
    </row>
    <row r="5" ht="14.25" hidden="1" customHeight="1" spans="1:9">
      <c r="A5" s="6" t="s">
        <v>110</v>
      </c>
      <c r="B5" s="7" t="s">
        <v>115</v>
      </c>
      <c r="C5" s="7" t="s">
        <v>116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customHeight="1" spans="1:9">
      <c r="A6" s="6" t="s">
        <v>120</v>
      </c>
      <c r="B6" s="7" t="s">
        <v>104</v>
      </c>
      <c r="C6" s="7" t="s">
        <v>105</v>
      </c>
      <c r="D6" s="3">
        <v>511</v>
      </c>
      <c r="E6" t="str">
        <f>VLOOKUP(A6,HOP!A:L,12,0)</f>
        <v>511.00</v>
      </c>
      <c r="F6" t="str">
        <f>VLOOKUP(A6,HOP!A:C,3,0)</f>
        <v>2555652</v>
      </c>
      <c r="G6">
        <f t="shared" si="0"/>
        <v>0</v>
      </c>
      <c r="H6" t="str">
        <f t="shared" si="1"/>
        <v>，2555652</v>
      </c>
      <c r="I6" t="str">
        <f>VLOOKUP(A6,HOP!A:U,21,0)</f>
        <v>直连</v>
      </c>
    </row>
    <row r="7" ht="14.25" customHeight="1" spans="1:9">
      <c r="A7" s="6" t="s">
        <v>125</v>
      </c>
      <c r="B7" s="7" t="s">
        <v>130</v>
      </c>
      <c r="C7" s="7" t="s">
        <v>115</v>
      </c>
      <c r="D7" s="3">
        <v>502</v>
      </c>
      <c r="E7" t="str">
        <f>VLOOKUP(A7,HOP!A:L,12,0)</f>
        <v>502.00</v>
      </c>
      <c r="F7" t="str">
        <f>VLOOKUP(A7,HOP!A:C,3,0)</f>
        <v>2557774</v>
      </c>
      <c r="G7">
        <f t="shared" si="0"/>
        <v>0</v>
      </c>
      <c r="H7" t="str">
        <f t="shared" si="1"/>
        <v>，2557774</v>
      </c>
      <c r="I7" t="str">
        <f>VLOOKUP(A7,HOP!A:U,21,0)</f>
        <v>直连</v>
      </c>
    </row>
    <row r="8" ht="14.25" hidden="1" customHeight="1" spans="1:9">
      <c r="A8" s="6" t="s">
        <v>135</v>
      </c>
      <c r="B8" s="7" t="s">
        <v>115</v>
      </c>
      <c r="C8" s="7" t="s">
        <v>140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customHeight="1" spans="1:9">
      <c r="A9" s="6" t="s">
        <v>144</v>
      </c>
      <c r="B9" s="7" t="s">
        <v>130</v>
      </c>
      <c r="C9" s="7" t="s">
        <v>140</v>
      </c>
      <c r="D9" s="3">
        <v>432</v>
      </c>
      <c r="E9" t="str">
        <f>VLOOKUP(A9,HOP!A:L,12,0)</f>
        <v>432.00</v>
      </c>
      <c r="F9" t="str">
        <f>VLOOKUP(A9,HOP!A:C,3,0)</f>
        <v>2554315</v>
      </c>
      <c r="G9">
        <f t="shared" si="0"/>
        <v>0</v>
      </c>
      <c r="H9" t="str">
        <f t="shared" si="1"/>
        <v>，2554315</v>
      </c>
      <c r="I9" t="str">
        <f>VLOOKUP(A9,HOP!A:U,21,0)</f>
        <v>直连</v>
      </c>
    </row>
    <row r="10" spans="1:10">
      <c r="A10" s="42" t="s">
        <v>164</v>
      </c>
      <c r="D10" s="8">
        <v>129</v>
      </c>
      <c r="E10" t="e">
        <f>VLOOKUP(A10,HOP!A:L,12,0)</f>
        <v>#N/A</v>
      </c>
      <c r="F10">
        <v>2413273</v>
      </c>
      <c r="G10" t="e">
        <f t="shared" si="0"/>
        <v>#N/A</v>
      </c>
      <c r="H10" t="str">
        <f t="shared" si="1"/>
        <v>，2413273</v>
      </c>
      <c r="I10" t="e">
        <f>VLOOKUP(A10,HOP!A:U,21,0)</f>
        <v>#N/A</v>
      </c>
      <c r="J10" s="5" t="s">
        <v>181</v>
      </c>
    </row>
    <row r="11" spans="1:10">
      <c r="A11" s="42" t="s">
        <v>172</v>
      </c>
      <c r="D11" s="8">
        <v>129</v>
      </c>
      <c r="E11" t="e">
        <f>VLOOKUP(A11,HOP!A:L,12,0)</f>
        <v>#N/A</v>
      </c>
      <c r="F11">
        <v>2413274</v>
      </c>
      <c r="G11" t="e">
        <f t="shared" si="0"/>
        <v>#N/A</v>
      </c>
      <c r="H11" t="str">
        <f t="shared" si="1"/>
        <v>，2413274</v>
      </c>
      <c r="I11" t="e">
        <f>VLOOKUP(A11,HOP!A:U,21,0)</f>
        <v>#N/A</v>
      </c>
      <c r="J11" s="5" t="s">
        <v>181</v>
      </c>
    </row>
    <row r="12" spans="1:10">
      <c r="A12" s="42" t="s">
        <v>174</v>
      </c>
      <c r="D12" s="8">
        <v>129</v>
      </c>
      <c r="E12" t="e">
        <f>VLOOKUP(A12,HOP!A:L,12,0)</f>
        <v>#N/A</v>
      </c>
      <c r="F12">
        <v>2413292</v>
      </c>
      <c r="G12" t="e">
        <f t="shared" si="0"/>
        <v>#N/A</v>
      </c>
      <c r="H12" t="str">
        <f t="shared" si="1"/>
        <v>，2413292</v>
      </c>
      <c r="I12" t="e">
        <f>VLOOKUP(A12,HOP!A:U,21,0)</f>
        <v>#N/A</v>
      </c>
      <c r="J12" s="5" t="s">
        <v>181</v>
      </c>
    </row>
    <row r="13" spans="1:10">
      <c r="A13" s="42" t="s">
        <v>176</v>
      </c>
      <c r="D13" s="8">
        <v>129</v>
      </c>
      <c r="E13" t="e">
        <f>VLOOKUP(A13,HOP!A:L,12,0)</f>
        <v>#N/A</v>
      </c>
      <c r="F13">
        <v>2413303</v>
      </c>
      <c r="G13" t="e">
        <f t="shared" si="0"/>
        <v>#N/A</v>
      </c>
      <c r="H13" t="str">
        <f t="shared" si="1"/>
        <v>，2413303</v>
      </c>
      <c r="I13" t="e">
        <f>VLOOKUP(A13,HOP!A:U,21,0)</f>
        <v>#N/A</v>
      </c>
      <c r="J13" s="5" t="s">
        <v>181</v>
      </c>
    </row>
    <row r="14" spans="1:10">
      <c r="A14" s="42" t="s">
        <v>178</v>
      </c>
      <c r="D14" s="8">
        <v>129</v>
      </c>
      <c r="E14" t="e">
        <f>VLOOKUP(A14,HOP!A:L,12,0)</f>
        <v>#N/A</v>
      </c>
      <c r="F14">
        <v>2413256</v>
      </c>
      <c r="G14" t="e">
        <f t="shared" si="0"/>
        <v>#N/A</v>
      </c>
      <c r="H14" t="str">
        <f t="shared" si="1"/>
        <v>，2413256</v>
      </c>
      <c r="I14" t="e">
        <f>VLOOKUP(A14,HOP!A:U,21,0)</f>
        <v>#N/A</v>
      </c>
      <c r="J14" t="s">
        <v>182</v>
      </c>
    </row>
    <row r="16" spans="4:4">
      <c r="D16" s="3">
        <f>SUM(D2:D15)</f>
        <v>3388</v>
      </c>
    </row>
    <row r="17" ht="14.25" spans="4:4">
      <c r="D17" s="9" t="s">
        <v>24</v>
      </c>
    </row>
    <row r="21" spans="1:3">
      <c r="A21" t="s">
        <v>183</v>
      </c>
      <c r="C21">
        <v>783</v>
      </c>
    </row>
    <row r="22" spans="1:3">
      <c r="A22" t="s">
        <v>184</v>
      </c>
      <c r="C22">
        <v>1960</v>
      </c>
    </row>
    <row r="23" spans="1:3">
      <c r="A23" t="s">
        <v>185</v>
      </c>
      <c r="C23">
        <v>129</v>
      </c>
    </row>
    <row r="24" spans="1:3">
      <c r="A24" t="s">
        <v>186</v>
      </c>
      <c r="C24">
        <v>129</v>
      </c>
    </row>
    <row r="25" spans="1:3">
      <c r="A25" t="s">
        <v>187</v>
      </c>
      <c r="C25">
        <v>129</v>
      </c>
    </row>
    <row r="26" spans="1:3">
      <c r="A26" t="s">
        <v>188</v>
      </c>
      <c r="C26">
        <v>129</v>
      </c>
    </row>
    <row r="27" spans="1:3">
      <c r="A27" t="s">
        <v>189</v>
      </c>
      <c r="C27">
        <v>129</v>
      </c>
    </row>
    <row r="28" spans="1:3">
      <c r="A28" s="5" t="s">
        <v>190</v>
      </c>
      <c r="C28">
        <f>SUBTOTAL(9,C21:C27)</f>
        <v>3388</v>
      </c>
    </row>
  </sheetData>
  <autoFilter ref="A1:I14">
    <filterColumn colId="3">
      <filters>
        <filter val="129.00"/>
        <filter val="363.00"/>
        <filter val="420.00"/>
        <filter val="432.00"/>
        <filter val="502.00"/>
        <filter val="511.00"/>
        <filter val="51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1">
      <c r="A1" s="2" t="s">
        <v>191</v>
      </c>
      <c r="B1" s="2" t="s">
        <v>192</v>
      </c>
      <c r="C1" s="2" t="s">
        <v>193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194</v>
      </c>
      <c r="I1" s="2" t="s">
        <v>195</v>
      </c>
      <c r="J1" s="2" t="s">
        <v>196</v>
      </c>
      <c r="K1" s="2" t="s">
        <v>197</v>
      </c>
      <c r="L1" s="2" t="s">
        <v>198</v>
      </c>
      <c r="M1" s="2" t="s">
        <v>199</v>
      </c>
      <c r="N1" s="2" t="s">
        <v>200</v>
      </c>
      <c r="O1" s="2" t="s">
        <v>201</v>
      </c>
      <c r="P1" s="2" t="s">
        <v>202</v>
      </c>
      <c r="Q1" s="2" t="s">
        <v>203</v>
      </c>
      <c r="R1" s="2" t="s">
        <v>204</v>
      </c>
      <c r="S1" s="2" t="s">
        <v>205</v>
      </c>
      <c r="T1" s="2" t="s">
        <v>206</v>
      </c>
      <c r="U1" s="2" t="s">
        <v>207</v>
      </c>
    </row>
    <row r="2" s="1" customFormat="1" spans="1:21">
      <c r="A2" s="1" t="s">
        <v>125</v>
      </c>
      <c r="B2" s="1" t="s">
        <v>130</v>
      </c>
      <c r="C2" s="1" t="s">
        <v>126</v>
      </c>
      <c r="D2" s="1" t="s">
        <v>128</v>
      </c>
      <c r="E2" s="1" t="s">
        <v>208</v>
      </c>
      <c r="F2" s="1" t="s">
        <v>130</v>
      </c>
      <c r="G2" s="1" t="s">
        <v>115</v>
      </c>
      <c r="H2" s="1" t="s">
        <v>209</v>
      </c>
      <c r="I2" s="1" t="s">
        <v>210</v>
      </c>
      <c r="J2" s="1" t="s">
        <v>211</v>
      </c>
      <c r="K2" s="1" t="s">
        <v>210</v>
      </c>
      <c r="L2" s="1" t="s">
        <v>210</v>
      </c>
      <c r="M2" s="1" t="s">
        <v>212</v>
      </c>
      <c r="N2" s="1" t="s">
        <v>212</v>
      </c>
      <c r="O2" s="1" t="s">
        <v>213</v>
      </c>
      <c r="P2" s="1" t="s">
        <v>214</v>
      </c>
      <c r="Q2" s="1" t="s">
        <v>215</v>
      </c>
      <c r="R2" s="1" t="s">
        <v>216</v>
      </c>
      <c r="S2" s="1" t="s">
        <v>75</v>
      </c>
      <c r="T2" s="1" t="s">
        <v>217</v>
      </c>
      <c r="U2" s="1" t="s">
        <v>218</v>
      </c>
    </row>
    <row r="3" s="1" customFormat="1" spans="1:21">
      <c r="A3" s="1" t="s">
        <v>120</v>
      </c>
      <c r="B3" s="1" t="s">
        <v>104</v>
      </c>
      <c r="C3" s="1" t="s">
        <v>121</v>
      </c>
      <c r="D3" s="1" t="s">
        <v>92</v>
      </c>
      <c r="E3" s="1" t="s">
        <v>219</v>
      </c>
      <c r="F3" s="1" t="s">
        <v>104</v>
      </c>
      <c r="G3" s="1" t="s">
        <v>105</v>
      </c>
      <c r="H3" s="1" t="s">
        <v>209</v>
      </c>
      <c r="I3" s="1" t="s">
        <v>220</v>
      </c>
      <c r="J3" s="1" t="s">
        <v>211</v>
      </c>
      <c r="K3" s="1" t="s">
        <v>220</v>
      </c>
      <c r="L3" s="1" t="s">
        <v>220</v>
      </c>
      <c r="M3" s="1" t="s">
        <v>212</v>
      </c>
      <c r="N3" s="1" t="s">
        <v>212</v>
      </c>
      <c r="O3" s="1" t="s">
        <v>213</v>
      </c>
      <c r="P3" s="1" t="s">
        <v>214</v>
      </c>
      <c r="Q3" s="1" t="s">
        <v>215</v>
      </c>
      <c r="R3" s="1" t="s">
        <v>221</v>
      </c>
      <c r="S3" s="1" t="s">
        <v>75</v>
      </c>
      <c r="T3" s="1" t="s">
        <v>217</v>
      </c>
      <c r="U3" s="1" t="s">
        <v>218</v>
      </c>
    </row>
    <row r="4" s="1" customFormat="1" spans="1:21">
      <c r="A4" s="1" t="s">
        <v>99</v>
      </c>
      <c r="B4" s="1" t="s">
        <v>104</v>
      </c>
      <c r="C4" s="1" t="s">
        <v>100</v>
      </c>
      <c r="D4" s="1" t="s">
        <v>102</v>
      </c>
      <c r="E4" s="1" t="s">
        <v>222</v>
      </c>
      <c r="F4" s="1" t="s">
        <v>104</v>
      </c>
      <c r="G4" s="1" t="s">
        <v>105</v>
      </c>
      <c r="H4" s="1" t="s">
        <v>209</v>
      </c>
      <c r="I4" s="1" t="s">
        <v>223</v>
      </c>
      <c r="J4" s="1" t="s">
        <v>211</v>
      </c>
      <c r="K4" s="1" t="s">
        <v>223</v>
      </c>
      <c r="L4" s="1" t="s">
        <v>223</v>
      </c>
      <c r="M4" s="1" t="s">
        <v>212</v>
      </c>
      <c r="N4" s="1" t="s">
        <v>212</v>
      </c>
      <c r="O4" s="1" t="s">
        <v>213</v>
      </c>
      <c r="P4" s="1" t="s">
        <v>214</v>
      </c>
      <c r="Q4" s="1" t="s">
        <v>215</v>
      </c>
      <c r="R4" s="1" t="s">
        <v>224</v>
      </c>
      <c r="S4" s="1" t="s">
        <v>75</v>
      </c>
      <c r="T4" s="1" t="s">
        <v>217</v>
      </c>
      <c r="U4" s="1" t="s">
        <v>225</v>
      </c>
    </row>
    <row r="5" s="1" customFormat="1" spans="1:21">
      <c r="A5" s="1" t="s">
        <v>144</v>
      </c>
      <c r="B5" s="1" t="s">
        <v>94</v>
      </c>
      <c r="C5" s="1" t="s">
        <v>145</v>
      </c>
      <c r="D5" s="1" t="s">
        <v>147</v>
      </c>
      <c r="E5" s="1" t="s">
        <v>226</v>
      </c>
      <c r="F5" s="1" t="s">
        <v>130</v>
      </c>
      <c r="G5" s="1" t="s">
        <v>140</v>
      </c>
      <c r="H5" s="1" t="s">
        <v>209</v>
      </c>
      <c r="I5" s="1" t="s">
        <v>227</v>
      </c>
      <c r="J5" s="1" t="s">
        <v>211</v>
      </c>
      <c r="K5" s="1" t="s">
        <v>227</v>
      </c>
      <c r="L5" s="1" t="s">
        <v>227</v>
      </c>
      <c r="M5" s="1" t="s">
        <v>212</v>
      </c>
      <c r="N5" s="1" t="s">
        <v>212</v>
      </c>
      <c r="O5" s="1" t="s">
        <v>213</v>
      </c>
      <c r="P5" s="1" t="s">
        <v>214</v>
      </c>
      <c r="Q5" s="1" t="s">
        <v>215</v>
      </c>
      <c r="R5" s="1" t="s">
        <v>228</v>
      </c>
      <c r="S5" s="1" t="s">
        <v>75</v>
      </c>
      <c r="T5" s="1" t="s">
        <v>217</v>
      </c>
      <c r="U5" s="1" t="s">
        <v>218</v>
      </c>
    </row>
    <row r="6" s="1" customFormat="1" spans="1:21">
      <c r="A6" s="1" t="s">
        <v>89</v>
      </c>
      <c r="B6" s="1" t="s">
        <v>82</v>
      </c>
      <c r="C6" s="1" t="s">
        <v>90</v>
      </c>
      <c r="D6" s="1" t="s">
        <v>92</v>
      </c>
      <c r="E6" s="1" t="s">
        <v>219</v>
      </c>
      <c r="F6" s="1" t="s">
        <v>83</v>
      </c>
      <c r="G6" s="1" t="s">
        <v>94</v>
      </c>
      <c r="H6" s="1" t="s">
        <v>209</v>
      </c>
      <c r="I6" s="1" t="s">
        <v>229</v>
      </c>
      <c r="J6" s="1" t="s">
        <v>211</v>
      </c>
      <c r="K6" s="1" t="s">
        <v>229</v>
      </c>
      <c r="L6" s="1" t="s">
        <v>229</v>
      </c>
      <c r="M6" s="1" t="s">
        <v>212</v>
      </c>
      <c r="N6" s="1" t="s">
        <v>212</v>
      </c>
      <c r="O6" s="1" t="s">
        <v>213</v>
      </c>
      <c r="P6" s="1" t="s">
        <v>214</v>
      </c>
      <c r="Q6" s="1" t="s">
        <v>215</v>
      </c>
      <c r="R6" s="1" t="s">
        <v>230</v>
      </c>
      <c r="S6" s="1" t="s">
        <v>75</v>
      </c>
      <c r="T6" s="1" t="s">
        <v>217</v>
      </c>
      <c r="U6" s="1" t="s">
        <v>218</v>
      </c>
    </row>
    <row r="7" s="1" customFormat="1" spans="1:21">
      <c r="A7" s="1" t="s">
        <v>72</v>
      </c>
      <c r="B7" s="1" t="s">
        <v>81</v>
      </c>
      <c r="C7" s="1" t="s">
        <v>73</v>
      </c>
      <c r="D7" s="1" t="s">
        <v>231</v>
      </c>
      <c r="E7" s="1" t="s">
        <v>232</v>
      </c>
      <c r="F7" s="1" t="s">
        <v>82</v>
      </c>
      <c r="G7" s="1" t="s">
        <v>83</v>
      </c>
      <c r="H7" s="1" t="s">
        <v>209</v>
      </c>
      <c r="I7" s="1" t="s">
        <v>233</v>
      </c>
      <c r="J7" s="1" t="s">
        <v>211</v>
      </c>
      <c r="K7" s="1" t="s">
        <v>233</v>
      </c>
      <c r="L7" s="1" t="s">
        <v>233</v>
      </c>
      <c r="M7" s="1" t="s">
        <v>212</v>
      </c>
      <c r="N7" s="1" t="s">
        <v>212</v>
      </c>
      <c r="O7" s="1" t="s">
        <v>213</v>
      </c>
      <c r="P7" s="1" t="s">
        <v>214</v>
      </c>
      <c r="Q7" s="1" t="s">
        <v>215</v>
      </c>
      <c r="R7" s="1" t="s">
        <v>234</v>
      </c>
      <c r="S7" s="1" t="s">
        <v>75</v>
      </c>
      <c r="T7" s="1" t="s">
        <v>217</v>
      </c>
      <c r="U7" s="1" t="s">
        <v>225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2022-05-24T08:53:29Z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4328573CEF5F4B39AAB6201C230414E0</vt:lpwstr>
  </property>
</Properties>
</file>