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对账!$A$1:$J$25</definedName>
  </definedNames>
  <calcPr calcId="144525" concurrentCalc="0"/>
</workbook>
</file>

<file path=xl/sharedStrings.xml><?xml version="1.0" encoding="utf-8"?>
<sst xmlns="http://schemas.openxmlformats.org/spreadsheetml/2006/main" count="795" uniqueCount="212">
  <si>
    <t>同程旅行对账单
(账期：20220516-20220522)</t>
  </si>
  <si>
    <t>应付房费总金额</t>
  </si>
  <si>
    <t>应付罚金总金额</t>
  </si>
  <si>
    <t>调整项</t>
  </si>
  <si>
    <t>币种</t>
  </si>
  <si>
    <t>应付合计</t>
  </si>
  <si>
    <t>10951.00</t>
  </si>
  <si>
    <t>0.00</t>
  </si>
  <si>
    <t>-290.00</t>
  </si>
  <si>
    <t>CNY</t>
  </si>
  <si>
    <t>10661.00</t>
  </si>
  <si>
    <t>贵阳溪山里酒店</t>
  </si>
  <si>
    <t/>
  </si>
  <si>
    <t>小计:2026.00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</si>
  <si>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</si>
  <si>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</si>
  <si>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</si>
  <si>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</si>
  <si>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</si>
  <si>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</si>
  <si>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</si>
  <si>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</si>
  <si>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</si>
  <si>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</si>
  <si>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</si>
  <si>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1431539131</t>
  </si>
  <si>
    <t>179220</t>
  </si>
  <si>
    <t>张勇</t>
  </si>
  <si>
    <t>高级精致房</t>
  </si>
  <si>
    <t>2022/05/16</t>
  </si>
  <si>
    <t>2022/05/17</t>
  </si>
  <si>
    <t>1.00</t>
  </si>
  <si>
    <t>290.00</t>
  </si>
  <si>
    <t>1433012074</t>
  </si>
  <si>
    <t>许双</t>
  </si>
  <si>
    <t>2022/05/18</t>
  </si>
  <si>
    <t>1433125081</t>
  </si>
  <si>
    <t>张毅</t>
  </si>
  <si>
    <t>1433880660</t>
  </si>
  <si>
    <t>179266</t>
  </si>
  <si>
    <t>刘加初</t>
  </si>
  <si>
    <t>2022/05/19</t>
  </si>
  <si>
    <t>289.00</t>
  </si>
  <si>
    <t>1436458402</t>
  </si>
  <si>
    <t>179333</t>
  </si>
  <si>
    <t>彭沁岚</t>
  </si>
  <si>
    <t>2022/05/20</t>
  </si>
  <si>
    <t>2022/05/21</t>
  </si>
  <si>
    <t>1436488534</t>
  </si>
  <si>
    <t>179335</t>
  </si>
  <si>
    <t>周子羽</t>
  </si>
  <si>
    <t>1437322860</t>
  </si>
  <si>
    <t>2022/05/22</t>
  </si>
  <si>
    <t>佛山碧桂园度假村</t>
  </si>
  <si>
    <t>小计:780.00</t>
  </si>
  <si>
    <t>1437485578</t>
  </si>
  <si>
    <t>R00800010000065287</t>
  </si>
  <si>
    <t>陈海艳</t>
  </si>
  <si>
    <t>喜悦· 花园双床房</t>
  </si>
  <si>
    <t>390.00</t>
  </si>
  <si>
    <t>卢世新</t>
  </si>
  <si>
    <t>英德石头酒店</t>
  </si>
  <si>
    <t>小计:231.00</t>
  </si>
  <si>
    <t>1431893414</t>
  </si>
  <si>
    <t>郑小斌</t>
  </si>
  <si>
    <t>湖景大床房</t>
  </si>
  <si>
    <t>231.00</t>
  </si>
  <si>
    <t>广州知祥酒店公寓</t>
  </si>
  <si>
    <t>小计:1412.00</t>
  </si>
  <si>
    <t>1431353677</t>
  </si>
  <si>
    <t>王磊</t>
  </si>
  <si>
    <t>标准大床房</t>
  </si>
  <si>
    <t>2.00</t>
  </si>
  <si>
    <t>320.00</t>
  </si>
  <si>
    <t>1434932948</t>
  </si>
  <si>
    <t>黄德天</t>
  </si>
  <si>
    <t>标准双床房</t>
  </si>
  <si>
    <t>150.00</t>
  </si>
  <si>
    <t>1433010193</t>
  </si>
  <si>
    <t>房号A1409/A1410</t>
  </si>
  <si>
    <t>张沃钊</t>
  </si>
  <si>
    <t>3.00</t>
  </si>
  <si>
    <t>471.00</t>
  </si>
  <si>
    <t>钟智豪</t>
  </si>
  <si>
    <t>宜尚酒店(佛山西樵山景区樵岭广场店)</t>
  </si>
  <si>
    <t>小计:595.00</t>
  </si>
  <si>
    <t>1430398887</t>
  </si>
  <si>
    <t>李嘉微</t>
  </si>
  <si>
    <t>宜品大床房</t>
  </si>
  <si>
    <t>2022/05/15</t>
  </si>
  <si>
    <t>200.00</t>
  </si>
  <si>
    <t>1430512159</t>
  </si>
  <si>
    <t>郑敬陶</t>
  </si>
  <si>
    <t>1434002720</t>
  </si>
  <si>
    <t>梁子聪</t>
  </si>
  <si>
    <t>195.00</t>
  </si>
  <si>
    <t>ES成享国际公寓(佛山金融高新区地铁站)</t>
  </si>
  <si>
    <t>小计:452.00</t>
  </si>
  <si>
    <t>1431699409</t>
  </si>
  <si>
    <t>宁惜虹</t>
  </si>
  <si>
    <t>豪华大床房</t>
  </si>
  <si>
    <t>148.00</t>
  </si>
  <si>
    <t>1433133704</t>
  </si>
  <si>
    <t>李萧均</t>
  </si>
  <si>
    <t>304.00</t>
  </si>
  <si>
    <t>深圳南山智选假日酒店</t>
  </si>
  <si>
    <t>小计:5455.00</t>
  </si>
  <si>
    <t>1430443474</t>
  </si>
  <si>
    <t>李军</t>
  </si>
  <si>
    <t>420.00</t>
  </si>
  <si>
    <t>1428298057</t>
  </si>
  <si>
    <t>刘艺萌</t>
  </si>
  <si>
    <t>1260.00</t>
  </si>
  <si>
    <t>1430355659</t>
  </si>
  <si>
    <t>董雅茹</t>
  </si>
  <si>
    <t>840.00</t>
  </si>
  <si>
    <t>1431613279</t>
  </si>
  <si>
    <t>1431486574</t>
  </si>
  <si>
    <t>蔡红章</t>
  </si>
  <si>
    <t>朱昊</t>
  </si>
  <si>
    <t>1434051201</t>
  </si>
  <si>
    <t>郎军</t>
  </si>
  <si>
    <t>835.00</t>
  </si>
  <si>
    <t>其他应收/应付</t>
  </si>
  <si>
    <t>金额</t>
  </si>
  <si>
    <t>调整原因</t>
  </si>
  <si>
    <t>1427286819</t>
  </si>
  <si>
    <t>调整1427286819,代理告知客人定错申请免费取消此单刘波客人一间一晚房费，供应商07532389693熊女士告知申请//供应商熊女士同意免费取消此单刘波客人一间一晚房费，已备注为准，告知代理</t>
  </si>
  <si>
    <t>，</t>
  </si>
  <si>
    <t>202205161329590025</t>
  </si>
  <si>
    <t>202205172236050022</t>
  </si>
  <si>
    <t>202205172236390022</t>
  </si>
  <si>
    <t>202205181425180025</t>
  </si>
  <si>
    <t>202205202019510021</t>
  </si>
  <si>
    <t>202205202056130021</t>
  </si>
  <si>
    <t>202205211421020020</t>
  </si>
  <si>
    <t>202205161102420025</t>
  </si>
  <si>
    <t>202205191223360025</t>
  </si>
  <si>
    <t>202205202138440001/202205202153590001</t>
  </si>
  <si>
    <t>1433010193此单取消一间房多收157元待退回</t>
  </si>
  <si>
    <t>202205161657510022</t>
  </si>
  <si>
    <t>202205172310150022</t>
  </si>
  <si>
    <t>SAAS</t>
  </si>
  <si>
    <t>1427286819此单取消一间房多收290元退回</t>
  </si>
  <si>
    <t>A220524160928481</t>
  </si>
  <si>
    <t>A2205241609513703</t>
  </si>
  <si>
    <t>A2205241631493703</t>
  </si>
  <si>
    <t>房集：i220524163547 3733元</t>
  </si>
  <si>
    <t>总计：10661元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</si>
  <si>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</si>
  <si>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</si>
  <si>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</si>
  <si>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</si>
  <si>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</si>
  <si>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</si>
  <si>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</si>
  <si>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</si>
  <si>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</si>
  <si>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</si>
  <si>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</si>
  <si>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</si>
  <si>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</si>
  <si>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</si>
  <si>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</si>
  <si>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</si>
  <si>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</si>
  <si>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</si>
  <si>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</si>
  <si>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</si>
  <si>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2559103</t>
  </si>
  <si>
    <t>陈海艳,卢世新</t>
  </si>
  <si>
    <t>2022-05-22</t>
  </si>
  <si>
    <t>退房日周结</t>
  </si>
  <si>
    <t>790.00</t>
  </si>
  <si>
    <t>RMB</t>
  </si>
  <si>
    <t>0</t>
  </si>
  <si>
    <t>同程艺龙国内酒店EBK</t>
  </si>
  <si>
    <t>3703</t>
  </si>
  <si>
    <t>2022-05-21 17:49:32</t>
  </si>
  <si>
    <t>否</t>
  </si>
  <si>
    <t>广州汇登信息科技有限公司</t>
  </si>
  <si>
    <t>直采</t>
  </si>
  <si>
    <t>2022-05-18</t>
  </si>
  <si>
    <t>2555411</t>
  </si>
  <si>
    <t>2022-05-20</t>
  </si>
  <si>
    <t>2022-05-18 18:08:45</t>
  </si>
  <si>
    <t>2555330</t>
  </si>
  <si>
    <t>2022-05-19</t>
  </si>
  <si>
    <t>2022-05-18 17:01:49</t>
  </si>
  <si>
    <t>2022-05-16</t>
  </si>
  <si>
    <t>2553440</t>
  </si>
  <si>
    <t>英德英石园石头酒店</t>
  </si>
  <si>
    <t>2022-05-17</t>
  </si>
  <si>
    <t>2022-05-16 20:56:10</t>
  </si>
  <si>
    <t>2553187</t>
  </si>
  <si>
    <t>2022-05-16 15:06:27</t>
  </si>
  <si>
    <t>2553050</t>
  </si>
  <si>
    <t>蔡红章,朱昊</t>
  </si>
  <si>
    <t>1680.00</t>
  </si>
  <si>
    <t>2022-05-16 12:44:24</t>
  </si>
  <si>
    <t>2022-05-15</t>
  </si>
  <si>
    <t>2552273</t>
  </si>
  <si>
    <t>2022-05-15 16:11:06</t>
  </si>
  <si>
    <t>2552158</t>
  </si>
  <si>
    <t>2022-05-15 14:49:08</t>
  </si>
  <si>
    <t>2552081</t>
  </si>
  <si>
    <t>2022-05-15 13:45:40</t>
  </si>
  <si>
    <t>2551997</t>
  </si>
  <si>
    <t>2022-05-15 12:48:03</t>
  </si>
  <si>
    <t>2022-05-13</t>
  </si>
  <si>
    <t>2549592</t>
  </si>
  <si>
    <t>2022-05-13 17:49:52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</si>
</sst>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3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t="s">
        <v>24</v>
      </c>
      <c r="C13" t="s">
        <v>33</v>
      </c>
      <c r="D13" t="s">
        <v>12</v>
      </c>
      <c r="E13" t="s">
        <v>34</v>
      </c>
      <c r="F13" t="s">
        <v>28</v>
      </c>
      <c r="G13" t="s">
        <v>30</v>
      </c>
      <c r="H13" t="s">
        <v>35</v>
      </c>
      <c r="I13" t="s">
        <v>31</v>
      </c>
      <c r="J13" t="s">
        <v>9</v>
      </c>
      <c r="K13" t="s">
        <v>12</v>
      </c>
      <c r="L13" t="s">
        <v>32</v>
      </c>
    </row>
    <row r="14" spans="2:12">
      <c r="B14" t="s">
        <v>24</v>
      </c>
      <c r="C14" t="s">
        <v>36</v>
      </c>
      <c r="D14" t="s">
        <v>12</v>
      </c>
      <c r="E14" t="s">
        <v>37</v>
      </c>
      <c r="F14" t="s">
        <v>28</v>
      </c>
      <c r="G14" t="s">
        <v>30</v>
      </c>
      <c r="H14" t="s">
        <v>35</v>
      </c>
      <c r="I14" t="s">
        <v>31</v>
      </c>
      <c r="J14" t="s">
        <v>9</v>
      </c>
      <c r="K14" t="s">
        <v>12</v>
      </c>
      <c r="L14" t="s">
        <v>32</v>
      </c>
    </row>
    <row r="15" spans="2:12">
      <c r="B15" t="s">
        <v>24</v>
      </c>
      <c r="C15" t="s">
        <v>38</v>
      </c>
      <c r="D15" t="s">
        <v>39</v>
      </c>
      <c r="E15" t="s">
        <v>40</v>
      </c>
      <c r="F15" t="s">
        <v>28</v>
      </c>
      <c r="G15" t="s">
        <v>35</v>
      </c>
      <c r="H15" t="s">
        <v>41</v>
      </c>
      <c r="I15" t="s">
        <v>31</v>
      </c>
      <c r="J15" t="s">
        <v>9</v>
      </c>
      <c r="K15" t="s">
        <v>12</v>
      </c>
      <c r="L15" t="s">
        <v>42</v>
      </c>
    </row>
    <row r="16" spans="2:12">
      <c r="B16" t="s">
        <v>24</v>
      </c>
      <c r="C16" t="s">
        <v>43</v>
      </c>
      <c r="D16" t="s">
        <v>44</v>
      </c>
      <c r="E16" t="s">
        <v>45</v>
      </c>
      <c r="F16" t="s">
        <v>28</v>
      </c>
      <c r="G16" t="s">
        <v>46</v>
      </c>
      <c r="H16" t="s">
        <v>47</v>
      </c>
      <c r="I16" t="s">
        <v>31</v>
      </c>
      <c r="J16" t="s">
        <v>9</v>
      </c>
      <c r="K16" t="s">
        <v>12</v>
      </c>
      <c r="L16" t="s">
        <v>42</v>
      </c>
    </row>
    <row r="17" spans="2:12">
      <c r="B17" t="s">
        <v>24</v>
      </c>
      <c r="C17" t="s">
        <v>48</v>
      </c>
      <c r="D17" t="s">
        <v>49</v>
      </c>
      <c r="E17" t="s">
        <v>50</v>
      </c>
      <c r="F17" t="s">
        <v>28</v>
      </c>
      <c r="G17" t="s">
        <v>46</v>
      </c>
      <c r="H17" t="s">
        <v>47</v>
      </c>
      <c r="I17" t="s">
        <v>31</v>
      </c>
      <c r="J17" t="s">
        <v>9</v>
      </c>
      <c r="K17" t="s">
        <v>12</v>
      </c>
      <c r="L17" t="s">
        <v>42</v>
      </c>
    </row>
    <row r="18" spans="2:12">
      <c r="B18" t="s">
        <v>24</v>
      </c>
      <c r="C18" t="s">
        <v>51</v>
      </c>
      <c r="D18" t="s">
        <v>44</v>
      </c>
      <c r="E18" t="s">
        <v>45</v>
      </c>
      <c r="F18" t="s">
        <v>28</v>
      </c>
      <c r="G18" t="s">
        <v>47</v>
      </c>
      <c r="H18" t="s">
        <v>52</v>
      </c>
      <c r="I18" t="s">
        <v>31</v>
      </c>
      <c r="J18" t="s">
        <v>9</v>
      </c>
      <c r="K18" t="s">
        <v>12</v>
      </c>
      <c r="L18" t="s">
        <v>42</v>
      </c>
    </row>
    <row r="19" spans="2:12">
      <c r="B19" s="3" t="s">
        <v>53</v>
      </c>
      <c r="C19" s="3" t="s">
        <v>12</v>
      </c>
      <c r="D19" s="3" t="s">
        <v>12</v>
      </c>
      <c r="E19" s="3" t="s">
        <v>12</v>
      </c>
      <c r="F19" s="3" t="s">
        <v>54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</row>
    <row r="20" spans="2:12">
      <c r="B20" s="3" t="s">
        <v>14</v>
      </c>
      <c r="C20" s="3" t="s">
        <v>15</v>
      </c>
      <c r="D20" s="3" t="s">
        <v>16</v>
      </c>
      <c r="E20" s="3" t="s">
        <v>17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4</v>
      </c>
      <c r="K20" s="3" t="s">
        <v>22</v>
      </c>
      <c r="L20" s="3" t="s">
        <v>23</v>
      </c>
    </row>
    <row r="21" spans="2:12">
      <c r="B21" t="s">
        <v>24</v>
      </c>
      <c r="C21" t="s">
        <v>55</v>
      </c>
      <c r="D21" t="s">
        <v>56</v>
      </c>
      <c r="E21" t="s">
        <v>57</v>
      </c>
      <c r="F21" t="s">
        <v>58</v>
      </c>
      <c r="G21" t="s">
        <v>47</v>
      </c>
      <c r="H21" t="s">
        <v>52</v>
      </c>
      <c r="I21" t="s">
        <v>31</v>
      </c>
      <c r="J21" t="s">
        <v>9</v>
      </c>
      <c r="K21" t="s">
        <v>12</v>
      </c>
      <c r="L21" t="s">
        <v>59</v>
      </c>
    </row>
    <row r="22" spans="2:12">
      <c r="B22" t="s">
        <v>24</v>
      </c>
      <c r="C22" t="s">
        <v>55</v>
      </c>
      <c r="D22" t="s">
        <v>56</v>
      </c>
      <c r="E22" t="s">
        <v>60</v>
      </c>
      <c r="F22" t="s">
        <v>58</v>
      </c>
      <c r="G22" t="s">
        <v>47</v>
      </c>
      <c r="H22" t="s">
        <v>52</v>
      </c>
      <c r="I22" t="s">
        <v>31</v>
      </c>
      <c r="J22" t="s">
        <v>9</v>
      </c>
      <c r="K22" t="s">
        <v>12</v>
      </c>
      <c r="L22" t="s">
        <v>59</v>
      </c>
    </row>
    <row r="23" spans="2:12">
      <c r="B23" s="3" t="s">
        <v>61</v>
      </c>
      <c r="C23" s="3" t="s">
        <v>12</v>
      </c>
      <c r="D23" s="3" t="s">
        <v>12</v>
      </c>
      <c r="E23" s="3" t="s">
        <v>12</v>
      </c>
      <c r="F23" s="3" t="s">
        <v>62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2:12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4</v>
      </c>
      <c r="K24" s="3" t="s">
        <v>22</v>
      </c>
      <c r="L24" s="3" t="s">
        <v>23</v>
      </c>
    </row>
    <row r="25" spans="2:12">
      <c r="B25" t="s">
        <v>24</v>
      </c>
      <c r="C25" t="s">
        <v>63</v>
      </c>
      <c r="D25" t="s">
        <v>12</v>
      </c>
      <c r="E25" t="s">
        <v>64</v>
      </c>
      <c r="F25" t="s">
        <v>65</v>
      </c>
      <c r="G25" t="s">
        <v>29</v>
      </c>
      <c r="H25" t="s">
        <v>30</v>
      </c>
      <c r="I25" t="s">
        <v>31</v>
      </c>
      <c r="J25" t="s">
        <v>9</v>
      </c>
      <c r="K25" t="s">
        <v>12</v>
      </c>
      <c r="L25" t="s">
        <v>66</v>
      </c>
    </row>
    <row r="26" spans="2:12">
      <c r="B26" s="3" t="s">
        <v>67</v>
      </c>
      <c r="C26" s="3" t="s">
        <v>12</v>
      </c>
      <c r="D26" s="3" t="s">
        <v>12</v>
      </c>
      <c r="E26" s="3" t="s">
        <v>12</v>
      </c>
      <c r="F26" s="3" t="s">
        <v>68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2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4</v>
      </c>
      <c r="K27" s="3" t="s">
        <v>22</v>
      </c>
      <c r="L27" s="3" t="s">
        <v>23</v>
      </c>
    </row>
    <row r="28" spans="2:12">
      <c r="B28" t="s">
        <v>24</v>
      </c>
      <c r="C28" t="s">
        <v>69</v>
      </c>
      <c r="D28" t="s">
        <v>12</v>
      </c>
      <c r="E28" t="s">
        <v>70</v>
      </c>
      <c r="F28" t="s">
        <v>71</v>
      </c>
      <c r="G28" t="s">
        <v>29</v>
      </c>
      <c r="H28" t="s">
        <v>35</v>
      </c>
      <c r="I28" t="s">
        <v>72</v>
      </c>
      <c r="J28" t="s">
        <v>9</v>
      </c>
      <c r="K28" t="s">
        <v>12</v>
      </c>
      <c r="L28" t="s">
        <v>73</v>
      </c>
    </row>
    <row r="29" spans="2:12">
      <c r="B29" t="s">
        <v>24</v>
      </c>
      <c r="C29" t="s">
        <v>74</v>
      </c>
      <c r="D29" t="s">
        <v>12</v>
      </c>
      <c r="E29" t="s">
        <v>75</v>
      </c>
      <c r="F29" t="s">
        <v>76</v>
      </c>
      <c r="G29" t="s">
        <v>46</v>
      </c>
      <c r="H29" t="s">
        <v>47</v>
      </c>
      <c r="I29" t="s">
        <v>31</v>
      </c>
      <c r="J29" t="s">
        <v>9</v>
      </c>
      <c r="K29" t="s">
        <v>12</v>
      </c>
      <c r="L29" t="s">
        <v>77</v>
      </c>
    </row>
    <row r="30" spans="2:12">
      <c r="B30" t="s">
        <v>24</v>
      </c>
      <c r="C30" t="s">
        <v>78</v>
      </c>
      <c r="D30" t="s">
        <v>79</v>
      </c>
      <c r="E30" t="s">
        <v>80</v>
      </c>
      <c r="F30" t="s">
        <v>76</v>
      </c>
      <c r="G30" t="s">
        <v>41</v>
      </c>
      <c r="H30" t="s">
        <v>52</v>
      </c>
      <c r="I30" t="s">
        <v>81</v>
      </c>
      <c r="J30" t="s">
        <v>9</v>
      </c>
      <c r="K30" t="s">
        <v>12</v>
      </c>
      <c r="L30" t="s">
        <v>82</v>
      </c>
    </row>
    <row r="31" spans="2:12">
      <c r="B31" t="s">
        <v>24</v>
      </c>
      <c r="C31" t="s">
        <v>78</v>
      </c>
      <c r="D31" t="s">
        <v>79</v>
      </c>
      <c r="E31" t="s">
        <v>83</v>
      </c>
      <c r="F31" t="s">
        <v>76</v>
      </c>
      <c r="G31" t="s">
        <v>41</v>
      </c>
      <c r="H31" t="s">
        <v>52</v>
      </c>
      <c r="I31" t="s">
        <v>81</v>
      </c>
      <c r="J31" t="s">
        <v>9</v>
      </c>
      <c r="K31" t="s">
        <v>12</v>
      </c>
      <c r="L31" t="s">
        <v>82</v>
      </c>
    </row>
    <row r="32" spans="2:12">
      <c r="B32" s="3" t="s">
        <v>84</v>
      </c>
      <c r="C32" s="3" t="s">
        <v>12</v>
      </c>
      <c r="D32" s="3" t="s">
        <v>12</v>
      </c>
      <c r="E32" s="3" t="s">
        <v>12</v>
      </c>
      <c r="F32" s="3" t="s">
        <v>85</v>
      </c>
      <c r="G32" s="3" t="s">
        <v>12</v>
      </c>
      <c r="H32" s="3" t="s">
        <v>12</v>
      </c>
      <c r="I32" s="3" t="s">
        <v>12</v>
      </c>
      <c r="J32" s="3" t="s">
        <v>12</v>
      </c>
      <c r="K32" s="3" t="s">
        <v>12</v>
      </c>
      <c r="L32" s="3" t="s">
        <v>12</v>
      </c>
    </row>
    <row r="33" spans="2:12">
      <c r="B33" s="3" t="s">
        <v>14</v>
      </c>
      <c r="C33" s="3" t="s">
        <v>15</v>
      </c>
      <c r="D33" s="3" t="s">
        <v>16</v>
      </c>
      <c r="E33" s="3" t="s">
        <v>17</v>
      </c>
      <c r="F33" s="3" t="s">
        <v>18</v>
      </c>
      <c r="G33" s="3" t="s">
        <v>19</v>
      </c>
      <c r="H33" s="3" t="s">
        <v>20</v>
      </c>
      <c r="I33" s="3" t="s">
        <v>21</v>
      </c>
      <c r="J33" s="3" t="s">
        <v>4</v>
      </c>
      <c r="K33" s="3" t="s">
        <v>22</v>
      </c>
      <c r="L33" s="3" t="s">
        <v>23</v>
      </c>
    </row>
    <row r="34" spans="2:12">
      <c r="B34" t="s">
        <v>24</v>
      </c>
      <c r="C34" t="s">
        <v>86</v>
      </c>
      <c r="D34" t="s">
        <v>12</v>
      </c>
      <c r="E34" t="s">
        <v>87</v>
      </c>
      <c r="F34" t="s">
        <v>88</v>
      </c>
      <c r="G34" t="s">
        <v>89</v>
      </c>
      <c r="H34" t="s">
        <v>29</v>
      </c>
      <c r="I34" t="s">
        <v>31</v>
      </c>
      <c r="J34" t="s">
        <v>9</v>
      </c>
      <c r="K34" t="s">
        <v>12</v>
      </c>
      <c r="L34" t="s">
        <v>90</v>
      </c>
    </row>
    <row r="35" spans="2:12">
      <c r="B35" t="s">
        <v>24</v>
      </c>
      <c r="C35" t="s">
        <v>91</v>
      </c>
      <c r="D35" t="s">
        <v>12</v>
      </c>
      <c r="E35" t="s">
        <v>92</v>
      </c>
      <c r="F35" t="s">
        <v>88</v>
      </c>
      <c r="G35" t="s">
        <v>89</v>
      </c>
      <c r="H35" t="s">
        <v>29</v>
      </c>
      <c r="I35" t="s">
        <v>31</v>
      </c>
      <c r="J35" t="s">
        <v>9</v>
      </c>
      <c r="K35" t="s">
        <v>12</v>
      </c>
      <c r="L35" t="s">
        <v>90</v>
      </c>
    </row>
    <row r="36" spans="2:12">
      <c r="B36" t="s">
        <v>24</v>
      </c>
      <c r="C36" t="s">
        <v>93</v>
      </c>
      <c r="D36" t="s">
        <v>12</v>
      </c>
      <c r="E36" t="s">
        <v>94</v>
      </c>
      <c r="F36" t="s">
        <v>88</v>
      </c>
      <c r="G36" t="s">
        <v>35</v>
      </c>
      <c r="H36" t="s">
        <v>41</v>
      </c>
      <c r="I36" t="s">
        <v>31</v>
      </c>
      <c r="J36" t="s">
        <v>9</v>
      </c>
      <c r="K36" t="s">
        <v>12</v>
      </c>
      <c r="L36" t="s">
        <v>95</v>
      </c>
    </row>
    <row r="37" spans="2:12">
      <c r="B37" s="3" t="s">
        <v>96</v>
      </c>
      <c r="C37" s="3" t="s">
        <v>12</v>
      </c>
      <c r="D37" s="3" t="s">
        <v>12</v>
      </c>
      <c r="E37" s="3" t="s">
        <v>12</v>
      </c>
      <c r="F37" s="3" t="s">
        <v>97</v>
      </c>
      <c r="G37" s="3" t="s">
        <v>12</v>
      </c>
      <c r="H37" s="3" t="s">
        <v>12</v>
      </c>
      <c r="I37" s="3" t="s">
        <v>12</v>
      </c>
      <c r="J37" s="3" t="s">
        <v>12</v>
      </c>
      <c r="K37" s="3" t="s">
        <v>12</v>
      </c>
      <c r="L37" s="3" t="s">
        <v>12</v>
      </c>
    </row>
    <row r="38" spans="2:12">
      <c r="B38" s="3" t="s">
        <v>14</v>
      </c>
      <c r="C38" s="3" t="s">
        <v>15</v>
      </c>
      <c r="D38" s="3" t="s">
        <v>16</v>
      </c>
      <c r="E38" s="3" t="s">
        <v>17</v>
      </c>
      <c r="F38" s="3" t="s">
        <v>18</v>
      </c>
      <c r="G38" s="3" t="s">
        <v>19</v>
      </c>
      <c r="H38" s="3" t="s">
        <v>20</v>
      </c>
      <c r="I38" s="3" t="s">
        <v>21</v>
      </c>
      <c r="J38" s="3" t="s">
        <v>4</v>
      </c>
      <c r="K38" s="3" t="s">
        <v>22</v>
      </c>
      <c r="L38" s="3" t="s">
        <v>23</v>
      </c>
    </row>
    <row r="39" spans="2:12">
      <c r="B39" t="s">
        <v>24</v>
      </c>
      <c r="C39" t="s">
        <v>98</v>
      </c>
      <c r="D39" t="s">
        <v>12</v>
      </c>
      <c r="E39" t="s">
        <v>99</v>
      </c>
      <c r="F39" t="s">
        <v>100</v>
      </c>
      <c r="G39" t="s">
        <v>29</v>
      </c>
      <c r="H39" t="s">
        <v>30</v>
      </c>
      <c r="I39" t="s">
        <v>31</v>
      </c>
      <c r="J39" t="s">
        <v>9</v>
      </c>
      <c r="K39" t="s">
        <v>12</v>
      </c>
      <c r="L39" t="s">
        <v>101</v>
      </c>
    </row>
    <row r="40" spans="2:12">
      <c r="B40" t="s">
        <v>24</v>
      </c>
      <c r="C40" t="s">
        <v>102</v>
      </c>
      <c r="D40" t="s">
        <v>12</v>
      </c>
      <c r="E40" t="s">
        <v>103</v>
      </c>
      <c r="F40" t="s">
        <v>100</v>
      </c>
      <c r="G40" t="s">
        <v>35</v>
      </c>
      <c r="H40" t="s">
        <v>46</v>
      </c>
      <c r="I40" t="s">
        <v>72</v>
      </c>
      <c r="J40" t="s">
        <v>9</v>
      </c>
      <c r="K40" t="s">
        <v>12</v>
      </c>
      <c r="L40" t="s">
        <v>104</v>
      </c>
    </row>
    <row r="41" spans="2:12">
      <c r="B41" s="3" t="s">
        <v>105</v>
      </c>
      <c r="C41" s="3" t="s">
        <v>12</v>
      </c>
      <c r="D41" s="3" t="s">
        <v>12</v>
      </c>
      <c r="E41" s="3" t="s">
        <v>12</v>
      </c>
      <c r="F41" s="3" t="s">
        <v>106</v>
      </c>
      <c r="G41" s="3" t="s">
        <v>12</v>
      </c>
      <c r="H41" s="3" t="s">
        <v>12</v>
      </c>
      <c r="I41" s="3" t="s">
        <v>12</v>
      </c>
      <c r="J41" s="3" t="s">
        <v>12</v>
      </c>
      <c r="K41" s="3" t="s">
        <v>12</v>
      </c>
      <c r="L41" s="3" t="s">
        <v>12</v>
      </c>
    </row>
    <row r="42" spans="2:12">
      <c r="B42" s="3" t="s">
        <v>14</v>
      </c>
      <c r="C42" s="3" t="s">
        <v>15</v>
      </c>
      <c r="D42" s="3" t="s">
        <v>16</v>
      </c>
      <c r="E42" s="3" t="s">
        <v>17</v>
      </c>
      <c r="F42" s="3" t="s">
        <v>18</v>
      </c>
      <c r="G42" s="3" t="s">
        <v>19</v>
      </c>
      <c r="H42" s="3" t="s">
        <v>20</v>
      </c>
      <c r="I42" s="3" t="s">
        <v>21</v>
      </c>
      <c r="J42" s="3" t="s">
        <v>4</v>
      </c>
      <c r="K42" s="3" t="s">
        <v>22</v>
      </c>
      <c r="L42" s="3" t="s">
        <v>23</v>
      </c>
    </row>
    <row r="43" spans="2:12">
      <c r="B43" t="s">
        <v>24</v>
      </c>
      <c r="C43" t="s">
        <v>107</v>
      </c>
      <c r="D43" t="s">
        <v>12</v>
      </c>
      <c r="E43" t="s">
        <v>108</v>
      </c>
      <c r="F43" t="s">
        <v>71</v>
      </c>
      <c r="G43" t="s">
        <v>29</v>
      </c>
      <c r="H43" t="s">
        <v>30</v>
      </c>
      <c r="I43" t="s">
        <v>31</v>
      </c>
      <c r="J43" t="s">
        <v>9</v>
      </c>
      <c r="K43" t="s">
        <v>12</v>
      </c>
      <c r="L43" t="s">
        <v>109</v>
      </c>
    </row>
    <row r="44" spans="2:12">
      <c r="B44" t="s">
        <v>24</v>
      </c>
      <c r="C44" t="s">
        <v>110</v>
      </c>
      <c r="D44" t="s">
        <v>12</v>
      </c>
      <c r="E44" t="s">
        <v>111</v>
      </c>
      <c r="F44" t="s">
        <v>71</v>
      </c>
      <c r="G44" t="s">
        <v>89</v>
      </c>
      <c r="H44" t="s">
        <v>35</v>
      </c>
      <c r="I44" t="s">
        <v>81</v>
      </c>
      <c r="J44" t="s">
        <v>9</v>
      </c>
      <c r="K44" t="s">
        <v>12</v>
      </c>
      <c r="L44" t="s">
        <v>112</v>
      </c>
    </row>
    <row r="45" spans="2:12">
      <c r="B45" t="s">
        <v>24</v>
      </c>
      <c r="C45" t="s">
        <v>113</v>
      </c>
      <c r="D45" t="s">
        <v>12</v>
      </c>
      <c r="E45" t="s">
        <v>114</v>
      </c>
      <c r="F45" t="s">
        <v>71</v>
      </c>
      <c r="G45" t="s">
        <v>29</v>
      </c>
      <c r="H45" t="s">
        <v>35</v>
      </c>
      <c r="I45" t="s">
        <v>72</v>
      </c>
      <c r="J45" t="s">
        <v>9</v>
      </c>
      <c r="K45" t="s">
        <v>12</v>
      </c>
      <c r="L45" t="s">
        <v>115</v>
      </c>
    </row>
    <row r="46" spans="2:12">
      <c r="B46" t="s">
        <v>24</v>
      </c>
      <c r="C46" t="s">
        <v>116</v>
      </c>
      <c r="D46" t="s">
        <v>12</v>
      </c>
      <c r="E46" t="s">
        <v>108</v>
      </c>
      <c r="F46" t="s">
        <v>71</v>
      </c>
      <c r="G46" t="s">
        <v>30</v>
      </c>
      <c r="H46" t="s">
        <v>35</v>
      </c>
      <c r="I46" t="s">
        <v>31</v>
      </c>
      <c r="J46" t="s">
        <v>9</v>
      </c>
      <c r="K46" t="s">
        <v>12</v>
      </c>
      <c r="L46" t="s">
        <v>109</v>
      </c>
    </row>
    <row r="47" spans="2:12">
      <c r="B47" t="s">
        <v>24</v>
      </c>
      <c r="C47" t="s">
        <v>117</v>
      </c>
      <c r="D47" t="s">
        <v>12</v>
      </c>
      <c r="E47" t="s">
        <v>118</v>
      </c>
      <c r="F47" t="s">
        <v>71</v>
      </c>
      <c r="G47" t="s">
        <v>30</v>
      </c>
      <c r="H47" t="s">
        <v>41</v>
      </c>
      <c r="I47" t="s">
        <v>72</v>
      </c>
      <c r="J47" t="s">
        <v>9</v>
      </c>
      <c r="K47" t="s">
        <v>12</v>
      </c>
      <c r="L47" t="s">
        <v>115</v>
      </c>
    </row>
    <row r="48" spans="2:12">
      <c r="B48" t="s">
        <v>24</v>
      </c>
      <c r="C48" t="s">
        <v>117</v>
      </c>
      <c r="D48" t="s">
        <v>12</v>
      </c>
      <c r="E48" t="s">
        <v>119</v>
      </c>
      <c r="F48" t="s">
        <v>71</v>
      </c>
      <c r="G48" t="s">
        <v>30</v>
      </c>
      <c r="H48" t="s">
        <v>41</v>
      </c>
      <c r="I48" t="s">
        <v>72</v>
      </c>
      <c r="J48" t="s">
        <v>9</v>
      </c>
      <c r="K48" t="s">
        <v>12</v>
      </c>
      <c r="L48" t="s">
        <v>115</v>
      </c>
    </row>
    <row r="49" spans="2:12">
      <c r="B49" t="s">
        <v>24</v>
      </c>
      <c r="C49" t="s">
        <v>120</v>
      </c>
      <c r="D49" t="s">
        <v>12</v>
      </c>
      <c r="E49" t="s">
        <v>121</v>
      </c>
      <c r="F49" t="s">
        <v>71</v>
      </c>
      <c r="G49" t="s">
        <v>35</v>
      </c>
      <c r="H49" t="s">
        <v>46</v>
      </c>
      <c r="I49" t="s">
        <v>72</v>
      </c>
      <c r="J49" t="s">
        <v>9</v>
      </c>
      <c r="K49" t="s">
        <v>12</v>
      </c>
      <c r="L49" t="s">
        <v>122</v>
      </c>
    </row>
    <row r="51" spans="2:3">
      <c r="B51" s="3" t="s">
        <v>123</v>
      </c>
      <c r="C51" s="3" t="s">
        <v>12</v>
      </c>
    </row>
    <row r="52" spans="2:4">
      <c r="B52" s="3" t="s">
        <v>124</v>
      </c>
      <c r="C52" s="3" t="s">
        <v>15</v>
      </c>
      <c r="D52" s="3" t="s">
        <v>125</v>
      </c>
    </row>
    <row r="53" spans="2:4">
      <c r="B53" t="s">
        <v>8</v>
      </c>
      <c r="C53" t="s">
        <v>126</v>
      </c>
      <c r="D53" t="s">
        <v>127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2" sqref="A32:C36"/>
    </sheetView>
  </sheetViews>
  <sheetFormatPr defaultColWidth="11" defaultRowHeight="14.25"/>
  <cols>
    <col min="1" max="1" width="11.5"/>
    <col min="8" max="8" width="22.25" customWidth="1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128</v>
      </c>
    </row>
    <row r="2" spans="1:10">
      <c r="A2">
        <v>1431539131</v>
      </c>
      <c r="B2" t="s">
        <v>29</v>
      </c>
      <c r="C2" t="s">
        <v>30</v>
      </c>
      <c r="D2" s="4">
        <v>290</v>
      </c>
      <c r="E2">
        <v>290</v>
      </c>
      <c r="F2" s="8" t="s">
        <v>129</v>
      </c>
      <c r="G2">
        <f>D2-E2</f>
        <v>0</v>
      </c>
      <c r="H2" t="str">
        <f>$H$1&amp;F2</f>
        <v>，202205161329590025</v>
      </c>
      <c r="I2" t="e">
        <f>VLOOKUP(A2,HOP!A:U,21,0)</f>
        <v>#N/A</v>
      </c>
      <c r="J2">
        <v>5.16</v>
      </c>
    </row>
    <row r="3" spans="1:10">
      <c r="A3">
        <v>1433012074</v>
      </c>
      <c r="B3" t="s">
        <v>30</v>
      </c>
      <c r="C3" t="s">
        <v>35</v>
      </c>
      <c r="D3" s="4">
        <v>290</v>
      </c>
      <c r="E3">
        <v>290</v>
      </c>
      <c r="F3" s="8" t="s">
        <v>130</v>
      </c>
      <c r="G3">
        <f t="shared" ref="G3:G25" si="0">D3-E3</f>
        <v>0</v>
      </c>
      <c r="H3" t="str">
        <f t="shared" ref="H3:H25" si="1">$H$1&amp;F3</f>
        <v>，202205172236050022</v>
      </c>
      <c r="I3" t="e">
        <f>VLOOKUP(A3,HOP!A:U,21,0)</f>
        <v>#N/A</v>
      </c>
      <c r="J3">
        <v>5.17</v>
      </c>
    </row>
    <row r="4" spans="1:10">
      <c r="A4">
        <v>1433125081</v>
      </c>
      <c r="B4" t="s">
        <v>30</v>
      </c>
      <c r="C4" t="s">
        <v>35</v>
      </c>
      <c r="D4" s="4">
        <v>290</v>
      </c>
      <c r="E4">
        <v>290</v>
      </c>
      <c r="F4" s="8" t="s">
        <v>131</v>
      </c>
      <c r="G4">
        <f t="shared" si="0"/>
        <v>0</v>
      </c>
      <c r="H4" t="str">
        <f t="shared" si="1"/>
        <v>，202205172236390022</v>
      </c>
      <c r="I4" t="e">
        <f>VLOOKUP(A4,HOP!A:U,21,0)</f>
        <v>#N/A</v>
      </c>
      <c r="J4">
        <v>5.17</v>
      </c>
    </row>
    <row r="5" spans="1:10">
      <c r="A5">
        <v>1433880660</v>
      </c>
      <c r="B5" t="s">
        <v>35</v>
      </c>
      <c r="C5" t="s">
        <v>41</v>
      </c>
      <c r="D5" s="4">
        <v>289</v>
      </c>
      <c r="E5">
        <v>289</v>
      </c>
      <c r="F5" s="8" t="s">
        <v>132</v>
      </c>
      <c r="G5">
        <f t="shared" si="0"/>
        <v>0</v>
      </c>
      <c r="H5" t="str">
        <f t="shared" si="1"/>
        <v>，202205181425180025</v>
      </c>
      <c r="I5" t="e">
        <f>VLOOKUP(A5,HOP!A:U,21,0)</f>
        <v>#N/A</v>
      </c>
      <c r="J5">
        <v>5.18</v>
      </c>
    </row>
    <row r="6" spans="1:10">
      <c r="A6">
        <v>1436458402</v>
      </c>
      <c r="B6" t="s">
        <v>46</v>
      </c>
      <c r="C6" t="s">
        <v>47</v>
      </c>
      <c r="D6" s="4">
        <v>289</v>
      </c>
      <c r="E6">
        <v>289</v>
      </c>
      <c r="F6" s="8" t="s">
        <v>133</v>
      </c>
      <c r="G6">
        <f t="shared" si="0"/>
        <v>0</v>
      </c>
      <c r="H6" t="str">
        <f t="shared" si="1"/>
        <v>，202205202019510021</v>
      </c>
      <c r="I6" t="e">
        <f>VLOOKUP(A6,HOP!A:U,21,0)</f>
        <v>#N/A</v>
      </c>
      <c r="J6" s="6">
        <v>5.2</v>
      </c>
    </row>
    <row r="7" spans="1:10">
      <c r="A7">
        <v>1436488534</v>
      </c>
      <c r="B7" t="s">
        <v>46</v>
      </c>
      <c r="C7" t="s">
        <v>47</v>
      </c>
      <c r="D7" s="4">
        <v>289</v>
      </c>
      <c r="E7">
        <v>289</v>
      </c>
      <c r="F7" s="8" t="s">
        <v>134</v>
      </c>
      <c r="G7">
        <f t="shared" si="0"/>
        <v>0</v>
      </c>
      <c r="H7" t="str">
        <f t="shared" si="1"/>
        <v>，202205202056130021</v>
      </c>
      <c r="I7" t="e">
        <f>VLOOKUP(A7,HOP!A:U,21,0)</f>
        <v>#N/A</v>
      </c>
      <c r="J7" s="6">
        <v>5.2</v>
      </c>
    </row>
    <row r="8" spans="1:10">
      <c r="A8">
        <v>1437322860</v>
      </c>
      <c r="B8" t="s">
        <v>47</v>
      </c>
      <c r="C8" t="s">
        <v>52</v>
      </c>
      <c r="D8" s="4">
        <v>289</v>
      </c>
      <c r="E8">
        <v>289</v>
      </c>
      <c r="F8" s="8" t="s">
        <v>135</v>
      </c>
      <c r="G8">
        <f t="shared" si="0"/>
        <v>0</v>
      </c>
      <c r="H8" t="str">
        <f t="shared" si="1"/>
        <v>，202205211421020020</v>
      </c>
      <c r="I8" t="e">
        <f>VLOOKUP(A8,HOP!A:U,21,0)</f>
        <v>#N/A</v>
      </c>
      <c r="J8">
        <v>5.21</v>
      </c>
    </row>
    <row r="9" hidden="1" spans="1:9">
      <c r="A9" t="s">
        <v>55</v>
      </c>
      <c r="B9" t="s">
        <v>47</v>
      </c>
      <c r="C9" t="s">
        <v>52</v>
      </c>
      <c r="D9" s="4">
        <v>780</v>
      </c>
      <c r="E9">
        <v>780</v>
      </c>
      <c r="F9" t="str">
        <f>VLOOKUP(A9,HOP!A:C,3,0)</f>
        <v>2559103</v>
      </c>
      <c r="G9">
        <f t="shared" si="0"/>
        <v>0</v>
      </c>
      <c r="H9" t="str">
        <f t="shared" si="1"/>
        <v>，2559103</v>
      </c>
      <c r="I9" t="str">
        <f>VLOOKUP(A9,HOP!A:U,21,0)</f>
        <v>直采</v>
      </c>
    </row>
    <row r="10" hidden="1" spans="1:9">
      <c r="A10" t="s">
        <v>63</v>
      </c>
      <c r="B10" t="s">
        <v>29</v>
      </c>
      <c r="C10" t="s">
        <v>30</v>
      </c>
      <c r="D10" s="4">
        <v>231</v>
      </c>
      <c r="E10" t="str">
        <f>VLOOKUP(A10,HOP!A:L,12,0)</f>
        <v>231.00</v>
      </c>
      <c r="F10" t="str">
        <f>VLOOKUP(A10,HOP!A:C,3,0)</f>
        <v>2553440</v>
      </c>
      <c r="G10">
        <f t="shared" si="0"/>
        <v>0</v>
      </c>
      <c r="H10" t="str">
        <f t="shared" si="1"/>
        <v>，2553440</v>
      </c>
      <c r="I10" t="str">
        <f>VLOOKUP(A10,HOP!A:U,21,0)</f>
        <v>直采</v>
      </c>
    </row>
    <row r="11" spans="1:10">
      <c r="A11">
        <v>1431353677</v>
      </c>
      <c r="B11" t="s">
        <v>29</v>
      </c>
      <c r="C11" t="s">
        <v>35</v>
      </c>
      <c r="D11" s="4">
        <v>320</v>
      </c>
      <c r="E11">
        <v>320</v>
      </c>
      <c r="F11" s="8" t="s">
        <v>136</v>
      </c>
      <c r="G11">
        <f t="shared" si="0"/>
        <v>0</v>
      </c>
      <c r="H11" t="str">
        <f t="shared" si="1"/>
        <v>，202205161102420025</v>
      </c>
      <c r="I11" t="e">
        <f>VLOOKUP(A11,HOP!A:U,21,0)</f>
        <v>#N/A</v>
      </c>
      <c r="J11">
        <v>5.16</v>
      </c>
    </row>
    <row r="12" spans="1:10">
      <c r="A12">
        <v>1434932948</v>
      </c>
      <c r="B12" t="s">
        <v>46</v>
      </c>
      <c r="C12" t="s">
        <v>47</v>
      </c>
      <c r="D12" s="4">
        <v>150</v>
      </c>
      <c r="E12">
        <v>150</v>
      </c>
      <c r="F12" s="8" t="s">
        <v>137</v>
      </c>
      <c r="G12">
        <f t="shared" si="0"/>
        <v>0</v>
      </c>
      <c r="H12" t="str">
        <f t="shared" si="1"/>
        <v>，202205191223360025</v>
      </c>
      <c r="I12" t="e">
        <f>VLOOKUP(A12,HOP!A:U,21,0)</f>
        <v>#N/A</v>
      </c>
      <c r="J12">
        <v>5.19</v>
      </c>
    </row>
    <row r="13" spans="1:10">
      <c r="A13">
        <v>1433010193</v>
      </c>
      <c r="B13" t="s">
        <v>41</v>
      </c>
      <c r="C13" t="s">
        <v>52</v>
      </c>
      <c r="D13" s="4">
        <v>942</v>
      </c>
      <c r="E13">
        <v>785</v>
      </c>
      <c r="F13" s="8" t="s">
        <v>138</v>
      </c>
      <c r="G13">
        <f t="shared" si="0"/>
        <v>157</v>
      </c>
      <c r="H13" t="str">
        <f t="shared" si="1"/>
        <v>，202205202138440001/202205202153590001</v>
      </c>
      <c r="I13" t="e">
        <f>VLOOKUP(A13,HOP!A:U,21,0)</f>
        <v>#N/A</v>
      </c>
      <c r="J13" t="s">
        <v>139</v>
      </c>
    </row>
    <row r="14" hidden="1" spans="1:9">
      <c r="A14" t="s">
        <v>86</v>
      </c>
      <c r="B14" t="s">
        <v>89</v>
      </c>
      <c r="C14" t="s">
        <v>29</v>
      </c>
      <c r="D14" s="4">
        <v>200</v>
      </c>
      <c r="E14" t="str">
        <f>VLOOKUP(A14,HOP!A:L,12,0)</f>
        <v>200.00</v>
      </c>
      <c r="F14" t="str">
        <f>VLOOKUP(A14,HOP!A:C,3,0)</f>
        <v>2552081</v>
      </c>
      <c r="G14">
        <f t="shared" si="0"/>
        <v>0</v>
      </c>
      <c r="H14" t="str">
        <f t="shared" si="1"/>
        <v>，2552081</v>
      </c>
      <c r="I14" t="str">
        <f>VLOOKUP(A14,HOP!A:U,21,0)</f>
        <v>直采</v>
      </c>
    </row>
    <row r="15" hidden="1" spans="1:9">
      <c r="A15" t="s">
        <v>91</v>
      </c>
      <c r="B15" t="s">
        <v>89</v>
      </c>
      <c r="C15" t="s">
        <v>29</v>
      </c>
      <c r="D15" s="4">
        <v>200</v>
      </c>
      <c r="E15" t="str">
        <f>VLOOKUP(A15,HOP!A:L,12,0)</f>
        <v>200.00</v>
      </c>
      <c r="F15" t="str">
        <f>VLOOKUP(A15,HOP!A:C,3,0)</f>
        <v>2552273</v>
      </c>
      <c r="G15">
        <f t="shared" si="0"/>
        <v>0</v>
      </c>
      <c r="H15" t="str">
        <f t="shared" si="1"/>
        <v>，2552273</v>
      </c>
      <c r="I15" t="str">
        <f>VLOOKUP(A15,HOP!A:U,21,0)</f>
        <v>直采</v>
      </c>
    </row>
    <row r="16" hidden="1" spans="1:9">
      <c r="A16" t="s">
        <v>93</v>
      </c>
      <c r="B16" t="s">
        <v>35</v>
      </c>
      <c r="C16" t="s">
        <v>41</v>
      </c>
      <c r="D16" s="4">
        <v>195</v>
      </c>
      <c r="E16" t="str">
        <f>VLOOKUP(A16,HOP!A:L,12,0)</f>
        <v>195.00</v>
      </c>
      <c r="F16" t="str">
        <f>VLOOKUP(A16,HOP!A:C,3,0)</f>
        <v>2555330</v>
      </c>
      <c r="G16">
        <f t="shared" si="0"/>
        <v>0</v>
      </c>
      <c r="H16" t="str">
        <f t="shared" si="1"/>
        <v>，2555330</v>
      </c>
      <c r="I16" t="str">
        <f>VLOOKUP(A16,HOP!A:U,21,0)</f>
        <v>直采</v>
      </c>
    </row>
    <row r="17" spans="1:10">
      <c r="A17">
        <v>1431699409</v>
      </c>
      <c r="B17" t="s">
        <v>29</v>
      </c>
      <c r="C17" t="s">
        <v>30</v>
      </c>
      <c r="D17" s="4">
        <v>148</v>
      </c>
      <c r="E17">
        <v>148</v>
      </c>
      <c r="F17" s="8" t="s">
        <v>140</v>
      </c>
      <c r="G17">
        <f t="shared" si="0"/>
        <v>0</v>
      </c>
      <c r="H17" t="str">
        <f t="shared" si="1"/>
        <v>，202205161657510022</v>
      </c>
      <c r="I17" t="e">
        <f>VLOOKUP(A17,HOP!A:U,21,0)</f>
        <v>#N/A</v>
      </c>
      <c r="J17">
        <v>5.16</v>
      </c>
    </row>
    <row r="18" spans="1:10">
      <c r="A18">
        <v>1433133704</v>
      </c>
      <c r="B18" t="s">
        <v>35</v>
      </c>
      <c r="C18" t="s">
        <v>46</v>
      </c>
      <c r="D18" s="4">
        <v>304</v>
      </c>
      <c r="E18">
        <v>304</v>
      </c>
      <c r="F18" s="8" t="s">
        <v>141</v>
      </c>
      <c r="G18">
        <f t="shared" si="0"/>
        <v>0</v>
      </c>
      <c r="H18" t="str">
        <f t="shared" si="1"/>
        <v>，202205172310150022</v>
      </c>
      <c r="I18" t="e">
        <f>VLOOKUP(A18,HOP!A:U,21,0)</f>
        <v>#N/A</v>
      </c>
      <c r="J18">
        <v>5.17</v>
      </c>
    </row>
    <row r="19" hidden="1" spans="1:9">
      <c r="A19" t="s">
        <v>107</v>
      </c>
      <c r="B19" t="s">
        <v>29</v>
      </c>
      <c r="C19" t="s">
        <v>30</v>
      </c>
      <c r="D19" s="4">
        <v>420</v>
      </c>
      <c r="E19" t="str">
        <f>VLOOKUP(A19,HOP!A:L,12,0)</f>
        <v>420.00</v>
      </c>
      <c r="F19" t="str">
        <f>VLOOKUP(A19,HOP!A:C,3,0)</f>
        <v>2552158</v>
      </c>
      <c r="G19">
        <f t="shared" si="0"/>
        <v>0</v>
      </c>
      <c r="H19" t="str">
        <f t="shared" si="1"/>
        <v>，2552158</v>
      </c>
      <c r="I19" t="str">
        <f>VLOOKUP(A19,HOP!A:U,21,0)</f>
        <v>直采</v>
      </c>
    </row>
    <row r="20" hidden="1" spans="1:9">
      <c r="A20" t="s">
        <v>110</v>
      </c>
      <c r="B20" t="s">
        <v>89</v>
      </c>
      <c r="C20" t="s">
        <v>35</v>
      </c>
      <c r="D20" s="4">
        <v>1260</v>
      </c>
      <c r="E20" t="str">
        <f>VLOOKUP(A20,HOP!A:L,12,0)</f>
        <v>1260.00</v>
      </c>
      <c r="F20" t="str">
        <f>VLOOKUP(A20,HOP!A:C,3,0)</f>
        <v>2549592</v>
      </c>
      <c r="G20">
        <f t="shared" si="0"/>
        <v>0</v>
      </c>
      <c r="H20" t="str">
        <f t="shared" si="1"/>
        <v>，2549592</v>
      </c>
      <c r="I20" t="str">
        <f>VLOOKUP(A20,HOP!A:U,21,0)</f>
        <v>直采</v>
      </c>
    </row>
    <row r="21" hidden="1" spans="1:9">
      <c r="A21" t="s">
        <v>113</v>
      </c>
      <c r="B21" t="s">
        <v>29</v>
      </c>
      <c r="C21" t="s">
        <v>35</v>
      </c>
      <c r="D21" s="4">
        <v>840</v>
      </c>
      <c r="E21" t="str">
        <f>VLOOKUP(A21,HOP!A:L,12,0)</f>
        <v>840.00</v>
      </c>
      <c r="F21" t="str">
        <f>VLOOKUP(A21,HOP!A:C,3,0)</f>
        <v>2551997</v>
      </c>
      <c r="G21">
        <f t="shared" si="0"/>
        <v>0</v>
      </c>
      <c r="H21" t="str">
        <f t="shared" si="1"/>
        <v>，2551997</v>
      </c>
      <c r="I21" t="str">
        <f>VLOOKUP(A21,HOP!A:U,21,0)</f>
        <v>直采</v>
      </c>
    </row>
    <row r="22" hidden="1" spans="1:9">
      <c r="A22" t="s">
        <v>116</v>
      </c>
      <c r="B22" t="s">
        <v>30</v>
      </c>
      <c r="C22" t="s">
        <v>35</v>
      </c>
      <c r="D22" s="4">
        <v>420</v>
      </c>
      <c r="E22" t="str">
        <f>VLOOKUP(A22,HOP!A:L,12,0)</f>
        <v>420.00</v>
      </c>
      <c r="F22" t="str">
        <f>VLOOKUP(A22,HOP!A:C,3,0)</f>
        <v>2553187</v>
      </c>
      <c r="G22">
        <f t="shared" si="0"/>
        <v>0</v>
      </c>
      <c r="H22" t="str">
        <f t="shared" si="1"/>
        <v>，2553187</v>
      </c>
      <c r="I22" t="str">
        <f>VLOOKUP(A22,HOP!A:U,21,0)</f>
        <v>直采</v>
      </c>
    </row>
    <row r="23" hidden="1" spans="1:9">
      <c r="A23" t="s">
        <v>117</v>
      </c>
      <c r="B23" t="s">
        <v>30</v>
      </c>
      <c r="C23" t="s">
        <v>41</v>
      </c>
      <c r="D23" s="4">
        <v>1680</v>
      </c>
      <c r="E23" t="str">
        <f>VLOOKUP(A23,HOP!A:L,12,0)</f>
        <v>1680.00</v>
      </c>
      <c r="F23" t="str">
        <f>VLOOKUP(A23,HOP!A:C,3,0)</f>
        <v>2553050</v>
      </c>
      <c r="G23">
        <f t="shared" si="0"/>
        <v>0</v>
      </c>
      <c r="H23" t="str">
        <f t="shared" si="1"/>
        <v>，2553050</v>
      </c>
      <c r="I23" t="str">
        <f>VLOOKUP(A23,HOP!A:U,21,0)</f>
        <v>直采</v>
      </c>
    </row>
    <row r="24" hidden="1" spans="1:9">
      <c r="A24" t="s">
        <v>120</v>
      </c>
      <c r="B24" t="s">
        <v>35</v>
      </c>
      <c r="C24" t="s">
        <v>46</v>
      </c>
      <c r="D24" s="4">
        <v>835</v>
      </c>
      <c r="E24" t="str">
        <f>VLOOKUP(A24,HOP!A:L,12,0)</f>
        <v>835.00</v>
      </c>
      <c r="F24" t="str">
        <f>VLOOKUP(A24,HOP!A:C,3,0)</f>
        <v>2555411</v>
      </c>
      <c r="G24">
        <f t="shared" si="0"/>
        <v>0</v>
      </c>
      <c r="H24" t="str">
        <f t="shared" si="1"/>
        <v>，2555411</v>
      </c>
      <c r="I24" t="str">
        <f>VLOOKUP(A24,HOP!A:U,21,0)</f>
        <v>直采</v>
      </c>
    </row>
    <row r="25" hidden="1" spans="1:10">
      <c r="A25">
        <v>1427286819</v>
      </c>
      <c r="D25" s="4">
        <v>-290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s">
        <v>142</v>
      </c>
      <c r="J25" t="s">
        <v>143</v>
      </c>
    </row>
    <row r="27" spans="4:4">
      <c r="D27">
        <f>SUM(D2:D26)</f>
        <v>10661</v>
      </c>
    </row>
    <row r="28" spans="4:4">
      <c r="D28" s="5" t="s">
        <v>10</v>
      </c>
    </row>
    <row r="32" spans="1:3">
      <c r="A32" t="s">
        <v>144</v>
      </c>
      <c r="C32">
        <v>7061</v>
      </c>
    </row>
    <row r="33" spans="1:3">
      <c r="A33" t="s">
        <v>145</v>
      </c>
      <c r="C33">
        <v>-290</v>
      </c>
    </row>
    <row r="34" spans="1:3">
      <c r="A34" t="s">
        <v>146</v>
      </c>
      <c r="C34">
        <v>157</v>
      </c>
    </row>
    <row r="35" spans="1:3">
      <c r="A35" t="s">
        <v>147</v>
      </c>
      <c r="C35">
        <v>3733</v>
      </c>
    </row>
    <row r="36" spans="1:3">
      <c r="A36" t="s">
        <v>148</v>
      </c>
      <c r="C36">
        <f>SUBTOTAL(9,C32:C35)</f>
        <v>10661</v>
      </c>
    </row>
  </sheetData>
  <autoFilter ref="A1:J25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153</v>
      </c>
      <c r="F1" s="2" t="s">
        <v>19</v>
      </c>
      <c r="G1" s="2" t="s">
        <v>20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  <c r="U1" s="2" t="s">
        <v>167</v>
      </c>
    </row>
    <row r="2" s="1" customFormat="1" spans="1:21">
      <c r="A2" s="1" t="s">
        <v>55</v>
      </c>
      <c r="B2" s="1" t="s">
        <v>168</v>
      </c>
      <c r="C2" s="1" t="s">
        <v>169</v>
      </c>
      <c r="D2" s="1" t="s">
        <v>53</v>
      </c>
      <c r="E2" s="1" t="s">
        <v>170</v>
      </c>
      <c r="F2" s="1" t="s">
        <v>168</v>
      </c>
      <c r="G2" s="1" t="s">
        <v>171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7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  <c r="U2" s="1" t="s">
        <v>181</v>
      </c>
    </row>
    <row r="3" s="1" customFormat="1" spans="1:21">
      <c r="A3" s="1" t="s">
        <v>120</v>
      </c>
      <c r="B3" s="1" t="s">
        <v>182</v>
      </c>
      <c r="C3" s="1" t="s">
        <v>183</v>
      </c>
      <c r="D3" s="1" t="s">
        <v>105</v>
      </c>
      <c r="E3" s="1" t="s">
        <v>121</v>
      </c>
      <c r="F3" s="1" t="s">
        <v>182</v>
      </c>
      <c r="G3" s="1" t="s">
        <v>184</v>
      </c>
      <c r="H3" s="1" t="s">
        <v>172</v>
      </c>
      <c r="I3" s="1" t="s">
        <v>122</v>
      </c>
      <c r="J3" s="1" t="s">
        <v>174</v>
      </c>
      <c r="K3" s="1" t="s">
        <v>122</v>
      </c>
      <c r="L3" s="1" t="s">
        <v>122</v>
      </c>
      <c r="M3" s="1" t="s">
        <v>175</v>
      </c>
      <c r="N3" s="1" t="s">
        <v>175</v>
      </c>
      <c r="O3" s="1" t="s">
        <v>7</v>
      </c>
      <c r="P3" s="1" t="s">
        <v>176</v>
      </c>
      <c r="Q3" s="1" t="s">
        <v>177</v>
      </c>
      <c r="R3" s="1" t="s">
        <v>185</v>
      </c>
      <c r="S3" s="1" t="s">
        <v>179</v>
      </c>
      <c r="T3" s="1" t="s">
        <v>180</v>
      </c>
      <c r="U3" s="1" t="s">
        <v>181</v>
      </c>
    </row>
    <row r="4" s="1" customFormat="1" spans="1:21">
      <c r="A4" s="1" t="s">
        <v>93</v>
      </c>
      <c r="B4" s="1" t="s">
        <v>182</v>
      </c>
      <c r="C4" s="1" t="s">
        <v>186</v>
      </c>
      <c r="D4" s="1" t="s">
        <v>84</v>
      </c>
      <c r="E4" s="1" t="s">
        <v>94</v>
      </c>
      <c r="F4" s="1" t="s">
        <v>182</v>
      </c>
      <c r="G4" s="1" t="s">
        <v>187</v>
      </c>
      <c r="H4" s="1" t="s">
        <v>172</v>
      </c>
      <c r="I4" s="1" t="s">
        <v>95</v>
      </c>
      <c r="J4" s="1" t="s">
        <v>174</v>
      </c>
      <c r="K4" s="1" t="s">
        <v>95</v>
      </c>
      <c r="L4" s="1" t="s">
        <v>95</v>
      </c>
      <c r="M4" s="1" t="s">
        <v>175</v>
      </c>
      <c r="N4" s="1" t="s">
        <v>175</v>
      </c>
      <c r="O4" s="1" t="s">
        <v>7</v>
      </c>
      <c r="P4" s="1" t="s">
        <v>176</v>
      </c>
      <c r="Q4" s="1" t="s">
        <v>177</v>
      </c>
      <c r="R4" s="1" t="s">
        <v>188</v>
      </c>
      <c r="S4" s="1" t="s">
        <v>179</v>
      </c>
      <c r="T4" s="1" t="s">
        <v>180</v>
      </c>
      <c r="U4" s="1" t="s">
        <v>181</v>
      </c>
    </row>
    <row r="5" s="1" customFormat="1" spans="1:21">
      <c r="A5" s="1" t="s">
        <v>63</v>
      </c>
      <c r="B5" s="1" t="s">
        <v>189</v>
      </c>
      <c r="C5" s="1" t="s">
        <v>190</v>
      </c>
      <c r="D5" s="1" t="s">
        <v>191</v>
      </c>
      <c r="E5" s="1" t="s">
        <v>64</v>
      </c>
      <c r="F5" s="1" t="s">
        <v>189</v>
      </c>
      <c r="G5" s="1" t="s">
        <v>192</v>
      </c>
      <c r="H5" s="1" t="s">
        <v>172</v>
      </c>
      <c r="I5" s="1" t="s">
        <v>66</v>
      </c>
      <c r="J5" s="1" t="s">
        <v>174</v>
      </c>
      <c r="K5" s="1" t="s">
        <v>66</v>
      </c>
      <c r="L5" s="1" t="s">
        <v>66</v>
      </c>
      <c r="M5" s="1" t="s">
        <v>175</v>
      </c>
      <c r="N5" s="1" t="s">
        <v>175</v>
      </c>
      <c r="O5" s="1" t="s">
        <v>7</v>
      </c>
      <c r="P5" s="1" t="s">
        <v>176</v>
      </c>
      <c r="Q5" s="1" t="s">
        <v>177</v>
      </c>
      <c r="R5" s="1" t="s">
        <v>193</v>
      </c>
      <c r="S5" s="1" t="s">
        <v>179</v>
      </c>
      <c r="T5" s="1" t="s">
        <v>180</v>
      </c>
      <c r="U5" s="1" t="s">
        <v>181</v>
      </c>
    </row>
    <row r="6" s="1" customFormat="1" spans="1:21">
      <c r="A6" s="1" t="s">
        <v>116</v>
      </c>
      <c r="B6" s="1" t="s">
        <v>189</v>
      </c>
      <c r="C6" s="1" t="s">
        <v>194</v>
      </c>
      <c r="D6" s="1" t="s">
        <v>105</v>
      </c>
      <c r="E6" s="1" t="s">
        <v>108</v>
      </c>
      <c r="F6" s="1" t="s">
        <v>192</v>
      </c>
      <c r="G6" s="1" t="s">
        <v>182</v>
      </c>
      <c r="H6" s="1" t="s">
        <v>172</v>
      </c>
      <c r="I6" s="1" t="s">
        <v>109</v>
      </c>
      <c r="J6" s="1" t="s">
        <v>174</v>
      </c>
      <c r="K6" s="1" t="s">
        <v>109</v>
      </c>
      <c r="L6" s="1" t="s">
        <v>109</v>
      </c>
      <c r="M6" s="1" t="s">
        <v>175</v>
      </c>
      <c r="N6" s="1" t="s">
        <v>175</v>
      </c>
      <c r="O6" s="1" t="s">
        <v>7</v>
      </c>
      <c r="P6" s="1" t="s">
        <v>176</v>
      </c>
      <c r="Q6" s="1" t="s">
        <v>177</v>
      </c>
      <c r="R6" s="1" t="s">
        <v>195</v>
      </c>
      <c r="S6" s="1" t="s">
        <v>179</v>
      </c>
      <c r="T6" s="1" t="s">
        <v>180</v>
      </c>
      <c r="U6" s="1" t="s">
        <v>181</v>
      </c>
    </row>
    <row r="7" s="1" customFormat="1" spans="1:21">
      <c r="A7" s="1" t="s">
        <v>117</v>
      </c>
      <c r="B7" s="1" t="s">
        <v>189</v>
      </c>
      <c r="C7" s="1" t="s">
        <v>196</v>
      </c>
      <c r="D7" s="1" t="s">
        <v>105</v>
      </c>
      <c r="E7" s="1" t="s">
        <v>197</v>
      </c>
      <c r="F7" s="1" t="s">
        <v>192</v>
      </c>
      <c r="G7" s="1" t="s">
        <v>187</v>
      </c>
      <c r="H7" s="1" t="s">
        <v>172</v>
      </c>
      <c r="I7" s="1" t="s">
        <v>198</v>
      </c>
      <c r="J7" s="1" t="s">
        <v>174</v>
      </c>
      <c r="K7" s="1" t="s">
        <v>198</v>
      </c>
      <c r="L7" s="1" t="s">
        <v>198</v>
      </c>
      <c r="M7" s="1" t="s">
        <v>175</v>
      </c>
      <c r="N7" s="1" t="s">
        <v>175</v>
      </c>
      <c r="O7" s="1" t="s">
        <v>7</v>
      </c>
      <c r="P7" s="1" t="s">
        <v>176</v>
      </c>
      <c r="Q7" s="1" t="s">
        <v>177</v>
      </c>
      <c r="R7" s="1" t="s">
        <v>199</v>
      </c>
      <c r="S7" s="1" t="s">
        <v>179</v>
      </c>
      <c r="T7" s="1" t="s">
        <v>180</v>
      </c>
      <c r="U7" s="1" t="s">
        <v>181</v>
      </c>
    </row>
    <row r="8" s="1" customFormat="1" spans="1:21">
      <c r="A8" s="1" t="s">
        <v>91</v>
      </c>
      <c r="B8" s="1" t="s">
        <v>200</v>
      </c>
      <c r="C8" s="1" t="s">
        <v>201</v>
      </c>
      <c r="D8" s="1" t="s">
        <v>84</v>
      </c>
      <c r="E8" s="1" t="s">
        <v>92</v>
      </c>
      <c r="F8" s="1" t="s">
        <v>200</v>
      </c>
      <c r="G8" s="1" t="s">
        <v>189</v>
      </c>
      <c r="H8" s="1" t="s">
        <v>172</v>
      </c>
      <c r="I8" s="1" t="s">
        <v>90</v>
      </c>
      <c r="J8" s="1" t="s">
        <v>174</v>
      </c>
      <c r="K8" s="1" t="s">
        <v>90</v>
      </c>
      <c r="L8" s="1" t="s">
        <v>90</v>
      </c>
      <c r="M8" s="1" t="s">
        <v>175</v>
      </c>
      <c r="N8" s="1" t="s">
        <v>175</v>
      </c>
      <c r="O8" s="1" t="s">
        <v>7</v>
      </c>
      <c r="P8" s="1" t="s">
        <v>176</v>
      </c>
      <c r="Q8" s="1" t="s">
        <v>177</v>
      </c>
      <c r="R8" s="1" t="s">
        <v>202</v>
      </c>
      <c r="S8" s="1" t="s">
        <v>179</v>
      </c>
      <c r="T8" s="1" t="s">
        <v>180</v>
      </c>
      <c r="U8" s="1" t="s">
        <v>181</v>
      </c>
    </row>
    <row r="9" s="1" customFormat="1" spans="1:21">
      <c r="A9" s="1" t="s">
        <v>107</v>
      </c>
      <c r="B9" s="1" t="s">
        <v>200</v>
      </c>
      <c r="C9" s="1" t="s">
        <v>203</v>
      </c>
      <c r="D9" s="1" t="s">
        <v>105</v>
      </c>
      <c r="E9" s="1" t="s">
        <v>108</v>
      </c>
      <c r="F9" s="1" t="s">
        <v>189</v>
      </c>
      <c r="G9" s="1" t="s">
        <v>192</v>
      </c>
      <c r="H9" s="1" t="s">
        <v>172</v>
      </c>
      <c r="I9" s="1" t="s">
        <v>109</v>
      </c>
      <c r="J9" s="1" t="s">
        <v>174</v>
      </c>
      <c r="K9" s="1" t="s">
        <v>109</v>
      </c>
      <c r="L9" s="1" t="s">
        <v>109</v>
      </c>
      <c r="M9" s="1" t="s">
        <v>175</v>
      </c>
      <c r="N9" s="1" t="s">
        <v>175</v>
      </c>
      <c r="O9" s="1" t="s">
        <v>7</v>
      </c>
      <c r="P9" s="1" t="s">
        <v>176</v>
      </c>
      <c r="Q9" s="1" t="s">
        <v>177</v>
      </c>
      <c r="R9" s="1" t="s">
        <v>204</v>
      </c>
      <c r="S9" s="1" t="s">
        <v>179</v>
      </c>
      <c r="T9" s="1" t="s">
        <v>180</v>
      </c>
      <c r="U9" s="1" t="s">
        <v>181</v>
      </c>
    </row>
    <row r="10" s="1" customFormat="1" spans="1:21">
      <c r="A10" s="1" t="s">
        <v>86</v>
      </c>
      <c r="B10" s="1" t="s">
        <v>200</v>
      </c>
      <c r="C10" s="1" t="s">
        <v>205</v>
      </c>
      <c r="D10" s="1" t="s">
        <v>84</v>
      </c>
      <c r="E10" s="1" t="s">
        <v>87</v>
      </c>
      <c r="F10" s="1" t="s">
        <v>200</v>
      </c>
      <c r="G10" s="1" t="s">
        <v>189</v>
      </c>
      <c r="H10" s="1" t="s">
        <v>172</v>
      </c>
      <c r="I10" s="1" t="s">
        <v>90</v>
      </c>
      <c r="J10" s="1" t="s">
        <v>174</v>
      </c>
      <c r="K10" s="1" t="s">
        <v>90</v>
      </c>
      <c r="L10" s="1" t="s">
        <v>90</v>
      </c>
      <c r="M10" s="1" t="s">
        <v>175</v>
      </c>
      <c r="N10" s="1" t="s">
        <v>175</v>
      </c>
      <c r="O10" s="1" t="s">
        <v>7</v>
      </c>
      <c r="P10" s="1" t="s">
        <v>176</v>
      </c>
      <c r="Q10" s="1" t="s">
        <v>177</v>
      </c>
      <c r="R10" s="1" t="s">
        <v>206</v>
      </c>
      <c r="S10" s="1" t="s">
        <v>179</v>
      </c>
      <c r="T10" s="1" t="s">
        <v>180</v>
      </c>
      <c r="U10" s="1" t="s">
        <v>181</v>
      </c>
    </row>
    <row r="11" s="1" customFormat="1" spans="1:21">
      <c r="A11" s="1" t="s">
        <v>113</v>
      </c>
      <c r="B11" s="1" t="s">
        <v>200</v>
      </c>
      <c r="C11" s="1" t="s">
        <v>207</v>
      </c>
      <c r="D11" s="1" t="s">
        <v>105</v>
      </c>
      <c r="E11" s="1" t="s">
        <v>114</v>
      </c>
      <c r="F11" s="1" t="s">
        <v>189</v>
      </c>
      <c r="G11" s="1" t="s">
        <v>182</v>
      </c>
      <c r="H11" s="1" t="s">
        <v>172</v>
      </c>
      <c r="I11" s="1" t="s">
        <v>115</v>
      </c>
      <c r="J11" s="1" t="s">
        <v>174</v>
      </c>
      <c r="K11" s="1" t="s">
        <v>115</v>
      </c>
      <c r="L11" s="1" t="s">
        <v>115</v>
      </c>
      <c r="M11" s="1" t="s">
        <v>175</v>
      </c>
      <c r="N11" s="1" t="s">
        <v>175</v>
      </c>
      <c r="O11" s="1" t="s">
        <v>7</v>
      </c>
      <c r="P11" s="1" t="s">
        <v>176</v>
      </c>
      <c r="Q11" s="1" t="s">
        <v>177</v>
      </c>
      <c r="R11" s="1" t="s">
        <v>208</v>
      </c>
      <c r="S11" s="1" t="s">
        <v>179</v>
      </c>
      <c r="T11" s="1" t="s">
        <v>180</v>
      </c>
      <c r="U11" s="1" t="s">
        <v>181</v>
      </c>
    </row>
    <row r="12" s="1" customFormat="1" spans="1:21">
      <c r="A12" s="1" t="s">
        <v>110</v>
      </c>
      <c r="B12" s="1" t="s">
        <v>209</v>
      </c>
      <c r="C12" s="1" t="s">
        <v>210</v>
      </c>
      <c r="D12" s="1" t="s">
        <v>105</v>
      </c>
      <c r="E12" s="1" t="s">
        <v>111</v>
      </c>
      <c r="F12" s="1" t="s">
        <v>200</v>
      </c>
      <c r="G12" s="1" t="s">
        <v>182</v>
      </c>
      <c r="H12" s="1" t="s">
        <v>172</v>
      </c>
      <c r="I12" s="1" t="s">
        <v>112</v>
      </c>
      <c r="J12" s="1" t="s">
        <v>174</v>
      </c>
      <c r="K12" s="1" t="s">
        <v>112</v>
      </c>
      <c r="L12" s="1" t="s">
        <v>112</v>
      </c>
      <c r="M12" s="1" t="s">
        <v>175</v>
      </c>
      <c r="N12" s="1" t="s">
        <v>175</v>
      </c>
      <c r="O12" s="1" t="s">
        <v>7</v>
      </c>
      <c r="P12" s="1" t="s">
        <v>176</v>
      </c>
      <c r="Q12" s="1" t="s">
        <v>177</v>
      </c>
      <c r="R12" s="1" t="s">
        <v>211</v>
      </c>
      <c r="S12" s="1" t="s">
        <v>179</v>
      </c>
      <c r="T12" s="1" t="s">
        <v>180</v>
      </c>
      <c r="U12" s="1" t="s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2022-05-24T08:34:10Z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7DAB5F6814FF4C7482E426F4DC04E859</vt:lpwstr>
  </property>
  <property fmtid="{D5CDD505-2E9C-101B-9397-08002B2CF9AE}" pid="3" name="KSOProductBuildVer">
    <vt:lpwstr>2052-11.1.0.11744</vt:lpwstr>
  </property>
</Properties>
</file>