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</definedName>
  </definedNames>
  <calcPr calcId="144525"/>
</workbook>
</file>

<file path=xl/sharedStrings.xml><?xml version="1.0" encoding="utf-8"?>
<sst xmlns="http://schemas.openxmlformats.org/spreadsheetml/2006/main" count="595" uniqueCount="223">
  <si>
    <t>去哪儿网酒店预付对账单</t>
  </si>
  <si>
    <t>供应商名称：</t>
  </si>
  <si>
    <t>港丰国际</t>
  </si>
  <si>
    <t>结算周期：</t>
  </si>
  <si>
    <t>2022-05-23至2022-05-29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</si>
  <si>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</si>
  <si>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</si>
  <si>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</si>
  <si>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</si>
  <si>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</si>
  <si>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</si>
  <si>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</si>
  <si>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</si>
  <si>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</si>
  <si>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</si>
  <si>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</si>
  <si>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</si>
  <si>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</si>
  <si>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</si>
  <si>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</si>
  <si>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¥19,330.00</t>
  </si>
  <si>
    <t>¥1,836.00</t>
  </si>
  <si>
    <t>¥1,703.00</t>
  </si>
  <si>
    <t>¥15,791.00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</si>
  <si>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</si>
  <si>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</si>
  <si>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</si>
  <si>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</si>
  <si>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</si>
  <si>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</si>
  <si>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</si>
  <si>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</si>
  <si>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</si>
  <si>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</si>
  <si>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</si>
  <si>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</si>
  <si>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</si>
  <si>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</si>
  <si>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</si>
  <si>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</si>
  <si>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</si>
  <si>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</si>
  <si>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</si>
  <si>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</si>
  <si>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</si>
  <si>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</si>
  <si>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</si>
  <si>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</si>
  <si>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</si>
  <si>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</si>
  <si>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</si>
  <si>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</si>
  <si>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</si>
  <si>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</si>
  <si>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</si>
  <si>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</si>
  <si>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</si>
  <si>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</si>
  <si>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</si>
  <si>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</si>
  <si>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</si>
  <si>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</si>
  <si>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</si>
  <si>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</si>
  <si>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</si>
  <si>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</si>
  <si>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</si>
  <si>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</si>
  <si>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</si>
  <si>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</si>
  <si>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703005766783</t>
  </si>
  <si>
    <t>2560485</t>
  </si>
  <si>
    <t>酒店预付</t>
  </si>
  <si>
    <t>否</t>
  </si>
  <si>
    <t>普通</t>
  </si>
  <si>
    <t>819729850</t>
  </si>
  <si>
    <t>迪拜阿尔塞夫希尔顿格芮精选酒店</t>
  </si>
  <si>
    <t>1619975</t>
  </si>
  <si>
    <t>ZHANG/XIAOWEN</t>
  </si>
  <si>
    <t>2022-05-22</t>
  </si>
  <si>
    <t>2022-05-23</t>
  </si>
  <si>
    <t>¥680.00</t>
  </si>
  <si>
    <t>¥60.00</t>
  </si>
  <si>
    <t>¥620.00</t>
  </si>
  <si>
    <t>Heritage Room with Creek View</t>
  </si>
  <si>
    <t>WEBSITE</t>
  </si>
  <si>
    <t>703005973781</t>
  </si>
  <si>
    <t>2560718</t>
  </si>
  <si>
    <t>158568896</t>
  </si>
  <si>
    <t>迪拜机场智选假日酒店</t>
  </si>
  <si>
    <t>FENG/XIMEI|WANG/ZIQIAO</t>
  </si>
  <si>
    <t>¥284.00</t>
  </si>
  <si>
    <t>¥25.00</t>
  </si>
  <si>
    <t>¥259.00</t>
  </si>
  <si>
    <t>Standard Room</t>
  </si>
  <si>
    <t>703003567617</t>
  </si>
  <si>
    <t>2557711</t>
  </si>
  <si>
    <t>158547740</t>
  </si>
  <si>
    <t>吉隆坡邵氏广场美居酒店</t>
  </si>
  <si>
    <t>WONG/SHINGSHUNPHILIP</t>
  </si>
  <si>
    <t>2022-05-20</t>
  </si>
  <si>
    <t>2022-05-21</t>
  </si>
  <si>
    <t>2022-05-24</t>
  </si>
  <si>
    <t>¥918.00</t>
  </si>
  <si>
    <t>¥102.00</t>
  </si>
  <si>
    <t>¥816.00</t>
  </si>
  <si>
    <t>DOUBLE DELUXE</t>
  </si>
  <si>
    <t>702993891975</t>
  </si>
  <si>
    <t>2545322</t>
  </si>
  <si>
    <t>158583641</t>
  </si>
  <si>
    <t>纽约中央凯悦大酒店</t>
  </si>
  <si>
    <t>GE/RUIAN|DING/YIFANG</t>
  </si>
  <si>
    <t>2022-05-10</t>
  </si>
  <si>
    <t>2022-05-25</t>
  </si>
  <si>
    <t>¥10,510.00</t>
  </si>
  <si>
    <t>¥965.00</t>
  </si>
  <si>
    <t>¥9,545.00</t>
  </si>
  <si>
    <t>Two Double Room</t>
  </si>
  <si>
    <t>703006281758</t>
  </si>
  <si>
    <t>2561286</t>
  </si>
  <si>
    <t>158582027</t>
  </si>
  <si>
    <t>铂尔曼吉隆坡城市中心大酒店</t>
  </si>
  <si>
    <t>BAI/HUIHUI|LEONARDO/DAVINCI</t>
  </si>
  <si>
    <t>2022-05-26</t>
  </si>
  <si>
    <t>¥1,464.00</t>
  </si>
  <si>
    <t>¥159.00</t>
  </si>
  <si>
    <t>¥1,305.00</t>
  </si>
  <si>
    <t>Deluxe Room</t>
  </si>
  <si>
    <t>702996061634</t>
  </si>
  <si>
    <t>2549166</t>
  </si>
  <si>
    <t>239334416</t>
  </si>
  <si>
    <t>贝伊兰丁酒店</t>
  </si>
  <si>
    <t>LEUNG/HOMING</t>
  </si>
  <si>
    <t>2022-05-13</t>
  </si>
  <si>
    <t>2022-08-17</t>
  </si>
  <si>
    <t>2022-08-19</t>
  </si>
  <si>
    <t>2022-05-26 07:43:17</t>
  </si>
  <si>
    <t>Deluxe King Bed Room</t>
  </si>
  <si>
    <t>703008972826</t>
  </si>
  <si>
    <t>2563389</t>
  </si>
  <si>
    <t>158551448</t>
  </si>
  <si>
    <t>新加坡M Social酒店 (Staycation Approved)</t>
  </si>
  <si>
    <t>ChenPing/Lo</t>
  </si>
  <si>
    <t>2022-05-27</t>
  </si>
  <si>
    <t>¥960.00</t>
  </si>
  <si>
    <t>¥104.00</t>
  </si>
  <si>
    <t>¥856.00</t>
  </si>
  <si>
    <t>Alcove Cosy Twin Room</t>
  </si>
  <si>
    <t>702980144878</t>
  </si>
  <si>
    <t>2527236</t>
  </si>
  <si>
    <t>175820624</t>
  </si>
  <si>
    <t>巴黎凯旋门星型广场辉煌酒店</t>
  </si>
  <si>
    <t>XIE/MENGYUAN</t>
  </si>
  <si>
    <t>2022-04-27</t>
  </si>
  <si>
    <t>¥2,678.00</t>
  </si>
  <si>
    <t>¥288.00</t>
  </si>
  <si>
    <t>¥2,390.00</t>
  </si>
  <si>
    <t>Classic Double Room, Courtyard View</t>
  </si>
  <si>
    <t>合计</t>
  </si>
  <si>
    <t/>
  </si>
  <si>
    <t>¥17,494.00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</si>
  <si>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</si>
  <si>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</si>
  <si>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</si>
  <si>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</si>
  <si>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</si>
  <si>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</si>
  <si>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</si>
  <si>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</si>
  <si>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</si>
  <si>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A220531101529481</t>
  </si>
  <si>
    <t>A220531101549481</t>
  </si>
  <si>
    <r>
      <t>总计：</t>
    </r>
    <r>
      <rPr>
        <sz val="10"/>
        <rFont val="Arial"/>
        <charset val="134"/>
      </rPr>
      <t>15791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</si>
  <si>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</si>
  <si>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</si>
  <si>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</si>
  <si>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</si>
  <si>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</si>
  <si>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</si>
  <si>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</si>
  <si>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</si>
  <si>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</si>
  <si>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</si>
  <si>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</si>
  <si>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</si>
  <si>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</si>
  <si>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</si>
  <si>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</si>
  <si>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</si>
  <si>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</si>
  <si>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巴黎伊特莱尔辉煌饭店</t>
  </si>
  <si>
    <t>XIE MENGYUAN</t>
  </si>
  <si>
    <t>退房日周结</t>
  </si>
  <si>
    <t>2390.00</t>
  </si>
  <si>
    <t>RMB</t>
  </si>
  <si>
    <t>0</t>
  </si>
  <si>
    <t>0.00</t>
  </si>
  <si>
    <t>去哪儿直连</t>
  </si>
  <si>
    <t>31</t>
  </si>
  <si>
    <t>2022-04-27 21:08:07</t>
  </si>
  <si>
    <t>汇智国际旅游发展有限公司</t>
  </si>
  <si>
    <t>直连</t>
  </si>
  <si>
    <t>纽约君悦酒店</t>
  </si>
  <si>
    <t>GE RUIAN,DING YIFANG</t>
  </si>
  <si>
    <t>9545.00</t>
  </si>
  <si>
    <t>2022-05-10 14:39:49</t>
  </si>
  <si>
    <t>WONG SHINGSHUNPHILIP</t>
  </si>
  <si>
    <t>816.00</t>
  </si>
  <si>
    <t>2022-05-20 20:25:10</t>
  </si>
  <si>
    <t>直采</t>
  </si>
  <si>
    <t>ZHANG XIAOWEN</t>
  </si>
  <si>
    <t>620.00</t>
  </si>
  <si>
    <t>2022-05-22 19:06:16</t>
  </si>
  <si>
    <t>迪拜国际机场智选假日酒店</t>
  </si>
  <si>
    <t>FENG XIMEI,WANG ZIQIAO</t>
  </si>
  <si>
    <t>259.00</t>
  </si>
  <si>
    <t>2022-05-22 22:38:09</t>
  </si>
  <si>
    <t>BAI HUIHUI,LEONARDO DAVINCI</t>
  </si>
  <si>
    <t>1305.00</t>
  </si>
  <si>
    <t>2022-05-23 13:04:51</t>
  </si>
  <si>
    <t>ChenPing Lo</t>
  </si>
  <si>
    <t>856.00</t>
  </si>
  <si>
    <t>2022-05-25 14:57:55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</si>
</sst>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9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4" borderId="12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1" fillId="15" borderId="10" applyNumberFormat="0" applyAlignment="0" applyProtection="0">
      <alignment vertical="center"/>
    </xf>
    <xf numFmtId="0" fontId="32" fillId="33" borderId="15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8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95</v>
      </c>
      <c r="B4" s="6" t="s">
        <v>96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3</v>
      </c>
      <c r="N4" s="7" t="s">
        <v>100</v>
      </c>
      <c r="O4" s="7" t="s">
        <v>101</v>
      </c>
      <c r="P4" s="7" t="s">
        <v>102</v>
      </c>
      <c r="Q4" s="7"/>
      <c r="R4" s="11" t="s">
        <v>103</v>
      </c>
      <c r="S4" s="12" t="s">
        <v>19</v>
      </c>
      <c r="T4" s="7"/>
      <c r="U4" s="11" t="s">
        <v>19</v>
      </c>
      <c r="V4" s="11" t="s">
        <v>103</v>
      </c>
      <c r="W4" s="12" t="s">
        <v>104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109</v>
      </c>
      <c r="H5" s="7" t="s">
        <v>110</v>
      </c>
      <c r="I5" s="7" t="s">
        <v>77</v>
      </c>
      <c r="J5" s="7" t="s">
        <v>2</v>
      </c>
      <c r="K5" s="7" t="s">
        <v>111</v>
      </c>
      <c r="L5" s="7">
        <v>1</v>
      </c>
      <c r="M5" s="7">
        <v>5</v>
      </c>
      <c r="N5" s="7" t="s">
        <v>112</v>
      </c>
      <c r="O5" s="7" t="s">
        <v>100</v>
      </c>
      <c r="P5" s="7" t="s">
        <v>113</v>
      </c>
      <c r="Q5" s="7"/>
      <c r="R5" s="11" t="s">
        <v>114</v>
      </c>
      <c r="S5" s="12" t="s">
        <v>19</v>
      </c>
      <c r="T5" s="7"/>
      <c r="U5" s="11" t="s">
        <v>19</v>
      </c>
      <c r="V5" s="11" t="s">
        <v>114</v>
      </c>
      <c r="W5" s="12" t="s">
        <v>115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120</v>
      </c>
      <c r="H6" s="7" t="s">
        <v>121</v>
      </c>
      <c r="I6" s="7" t="s">
        <v>77</v>
      </c>
      <c r="J6" s="7" t="s">
        <v>2</v>
      </c>
      <c r="K6" s="7" t="s">
        <v>122</v>
      </c>
      <c r="L6" s="7">
        <v>1</v>
      </c>
      <c r="M6" s="7">
        <v>3</v>
      </c>
      <c r="N6" s="7" t="s">
        <v>80</v>
      </c>
      <c r="O6" s="7" t="s">
        <v>80</v>
      </c>
      <c r="P6" s="7" t="s">
        <v>123</v>
      </c>
      <c r="Q6" s="7"/>
      <c r="R6" s="11" t="s">
        <v>124</v>
      </c>
      <c r="S6" s="12" t="s">
        <v>19</v>
      </c>
      <c r="T6" s="7"/>
      <c r="U6" s="11" t="s">
        <v>19</v>
      </c>
      <c r="V6" s="11" t="s">
        <v>124</v>
      </c>
      <c r="W6" s="12" t="s">
        <v>125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128</v>
      </c>
      <c r="B7" s="6" t="s">
        <v>129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130</v>
      </c>
      <c r="H7" s="7" t="s">
        <v>131</v>
      </c>
      <c r="I7" s="7" t="s">
        <v>77</v>
      </c>
      <c r="J7" s="7" t="s">
        <v>2</v>
      </c>
      <c r="K7" s="7" t="s">
        <v>132</v>
      </c>
      <c r="L7" s="7">
        <v>1</v>
      </c>
      <c r="M7" s="7">
        <v>2</v>
      </c>
      <c r="N7" s="7" t="s">
        <v>133</v>
      </c>
      <c r="O7" s="7" t="s">
        <v>134</v>
      </c>
      <c r="P7" s="7" t="s">
        <v>135</v>
      </c>
      <c r="Q7" s="7"/>
      <c r="R7" s="11" t="s">
        <v>21</v>
      </c>
      <c r="S7" s="12" t="s">
        <v>21</v>
      </c>
      <c r="T7" s="7" t="s">
        <v>136</v>
      </c>
      <c r="U7" s="11" t="s">
        <v>19</v>
      </c>
      <c r="V7" s="11" t="s">
        <v>19</v>
      </c>
      <c r="W7" s="12" t="s">
        <v>19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19</v>
      </c>
      <c r="AD7" t="s">
        <v>6</v>
      </c>
      <c r="AE7" t="s">
        <v>137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138</v>
      </c>
      <c r="B8" s="6" t="s">
        <v>139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140</v>
      </c>
      <c r="H8" s="7" t="s">
        <v>141</v>
      </c>
      <c r="I8" s="7" t="s">
        <v>77</v>
      </c>
      <c r="J8" s="7" t="s">
        <v>2</v>
      </c>
      <c r="K8" s="7" t="s">
        <v>142</v>
      </c>
      <c r="L8" s="7">
        <v>1</v>
      </c>
      <c r="M8" s="7">
        <v>1</v>
      </c>
      <c r="N8" s="7" t="s">
        <v>113</v>
      </c>
      <c r="O8" s="7" t="s">
        <v>123</v>
      </c>
      <c r="P8" s="7" t="s">
        <v>143</v>
      </c>
      <c r="Q8" s="7"/>
      <c r="R8" s="11" t="s">
        <v>144</v>
      </c>
      <c r="S8" s="12" t="s">
        <v>19</v>
      </c>
      <c r="T8" s="7"/>
      <c r="U8" s="11" t="s">
        <v>19</v>
      </c>
      <c r="V8" s="11" t="s">
        <v>144</v>
      </c>
      <c r="W8" s="12" t="s">
        <v>145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148</v>
      </c>
      <c r="B9" s="6" t="s">
        <v>149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150</v>
      </c>
      <c r="H9" s="7" t="s">
        <v>151</v>
      </c>
      <c r="I9" s="7" t="s">
        <v>77</v>
      </c>
      <c r="J9" s="7" t="s">
        <v>2</v>
      </c>
      <c r="K9" s="7" t="s">
        <v>152</v>
      </c>
      <c r="L9" s="7">
        <v>1</v>
      </c>
      <c r="M9" s="7">
        <v>1</v>
      </c>
      <c r="N9" s="7" t="s">
        <v>153</v>
      </c>
      <c r="O9" s="7" t="s">
        <v>123</v>
      </c>
      <c r="P9" s="7" t="s">
        <v>143</v>
      </c>
      <c r="Q9" s="7"/>
      <c r="R9" s="11" t="s">
        <v>154</v>
      </c>
      <c r="S9" s="12" t="s">
        <v>19</v>
      </c>
      <c r="T9" s="7"/>
      <c r="U9" s="11" t="s">
        <v>19</v>
      </c>
      <c r="V9" s="11" t="s">
        <v>154</v>
      </c>
      <c r="W9" s="12" t="s">
        <v>155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85</v>
      </c>
      <c r="AG9" t="s">
        <v>73</v>
      </c>
      <c r="AH9" t="s">
        <v>19</v>
      </c>
    </row>
    <row r="10" customHeight="1" spans="1:32">
      <c r="A10" s="10" t="s">
        <v>158</v>
      </c>
      <c r="B10" s="10"/>
      <c r="C10" s="10" t="s">
        <v>159</v>
      </c>
      <c r="D10" s="10"/>
      <c r="E10" s="10"/>
      <c r="F10" s="10"/>
      <c r="G10" s="10" t="s">
        <v>159</v>
      </c>
      <c r="H10" s="10" t="s">
        <v>159</v>
      </c>
      <c r="I10" s="10" t="s">
        <v>159</v>
      </c>
      <c r="J10" s="10" t="s">
        <v>159</v>
      </c>
      <c r="K10" s="10" t="s">
        <v>159</v>
      </c>
      <c r="L10" s="10" t="s">
        <v>159</v>
      </c>
      <c r="M10" s="10" t="s">
        <v>159</v>
      </c>
      <c r="N10" s="10" t="s">
        <v>159</v>
      </c>
      <c r="O10" s="10" t="s">
        <v>159</v>
      </c>
      <c r="P10" s="10" t="s">
        <v>159</v>
      </c>
      <c r="Q10" s="10"/>
      <c r="R10" s="13" t="s">
        <v>20</v>
      </c>
      <c r="S10" s="13" t="s">
        <v>21</v>
      </c>
      <c r="T10" s="10" t="s">
        <v>159</v>
      </c>
      <c r="U10" s="13"/>
      <c r="V10" s="13" t="s">
        <v>160</v>
      </c>
      <c r="W10" s="13" t="s">
        <v>22</v>
      </c>
      <c r="X10" s="13"/>
      <c r="Y10" s="13"/>
      <c r="Z10" s="13"/>
      <c r="AA10" s="10"/>
      <c r="AB10" s="13"/>
      <c r="AC10" s="10"/>
      <c r="AD10" s="10" t="s">
        <v>159</v>
      </c>
      <c r="AE10" s="10"/>
      <c r="AF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161</v>
      </c>
      <c r="B1" s="4" t="s">
        <v>162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163</v>
      </c>
      <c r="H1" s="4" t="s">
        <v>164</v>
      </c>
      <c r="I1" s="4" t="s">
        <v>13</v>
      </c>
      <c r="J1" s="4" t="s">
        <v>17</v>
      </c>
      <c r="K1" s="4" t="s">
        <v>18</v>
      </c>
      <c r="L1" s="9" t="s">
        <v>165</v>
      </c>
      <c r="M1" s="4" t="s">
        <v>166</v>
      </c>
      <c r="N1" s="4" t="s">
        <v>167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168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6" sqref="A16:C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169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620</v>
      </c>
      <c r="E2" t="str">
        <f>VLOOKUP(A2,HOP!A:L,12,0)</f>
        <v>620.00</v>
      </c>
      <c r="F2" t="str">
        <f>VLOOKUP(A2,HOP!A:C,3,0)</f>
        <v>2560485</v>
      </c>
      <c r="G2">
        <f>D2-E2</f>
        <v>0</v>
      </c>
      <c r="H2" t="str">
        <f>$H$1&amp;F2</f>
        <v>，2560485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259</v>
      </c>
      <c r="E3" t="str">
        <f>VLOOKUP(A3,HOP!A:L,12,0)</f>
        <v>259.00</v>
      </c>
      <c r="F3" t="str">
        <f>VLOOKUP(A3,HOP!A:C,3,0)</f>
        <v>2560718</v>
      </c>
      <c r="G3">
        <f t="shared" ref="G3:G9" si="0">D3-E3</f>
        <v>0</v>
      </c>
      <c r="H3" t="str">
        <f t="shared" ref="H3:H9" si="1">$H$1&amp;F3</f>
        <v>，2560718</v>
      </c>
      <c r="I3" t="str">
        <f>VLOOKUP(A3,HOP!A:U,21,0)</f>
        <v>直连</v>
      </c>
    </row>
    <row r="4" ht="14.25" customHeight="1" spans="1:9">
      <c r="A4" s="6" t="s">
        <v>95</v>
      </c>
      <c r="B4" s="7" t="s">
        <v>101</v>
      </c>
      <c r="C4" s="7" t="s">
        <v>102</v>
      </c>
      <c r="D4" s="3">
        <v>816</v>
      </c>
      <c r="E4" t="str">
        <f>VLOOKUP(A4,HOP!A:L,12,0)</f>
        <v>816.00</v>
      </c>
      <c r="F4" t="str">
        <f>VLOOKUP(A4,HOP!A:C,3,0)</f>
        <v>2557711</v>
      </c>
      <c r="G4">
        <f t="shared" si="0"/>
        <v>0</v>
      </c>
      <c r="H4" t="str">
        <f t="shared" si="1"/>
        <v>，2557711</v>
      </c>
      <c r="I4" t="str">
        <f>VLOOKUP(A4,HOP!A:U,21,0)</f>
        <v>直采</v>
      </c>
    </row>
    <row r="5" ht="14.25" customHeight="1" spans="1:9">
      <c r="A5" s="6" t="s">
        <v>107</v>
      </c>
      <c r="B5" s="7" t="s">
        <v>100</v>
      </c>
      <c r="C5" s="7" t="s">
        <v>113</v>
      </c>
      <c r="D5" s="3">
        <v>9545</v>
      </c>
      <c r="E5" t="str">
        <f>VLOOKUP(A5,HOP!A:L,12,0)</f>
        <v>9545.00</v>
      </c>
      <c r="F5" t="str">
        <f>VLOOKUP(A5,HOP!A:C,3,0)</f>
        <v>2545322</v>
      </c>
      <c r="G5">
        <f t="shared" si="0"/>
        <v>0</v>
      </c>
      <c r="H5" t="str">
        <f t="shared" si="1"/>
        <v>，2545322</v>
      </c>
      <c r="I5" t="str">
        <f>VLOOKUP(A5,HOP!A:U,21,0)</f>
        <v>直连</v>
      </c>
    </row>
    <row r="6" ht="14.25" customHeight="1" spans="1:9">
      <c r="A6" s="6" t="s">
        <v>118</v>
      </c>
      <c r="B6" s="7" t="s">
        <v>80</v>
      </c>
      <c r="C6" s="7" t="s">
        <v>123</v>
      </c>
      <c r="D6" s="3">
        <v>1305</v>
      </c>
      <c r="E6" t="str">
        <f>VLOOKUP(A6,HOP!A:L,12,0)</f>
        <v>1305.00</v>
      </c>
      <c r="F6" t="str">
        <f>VLOOKUP(A6,HOP!A:C,3,0)</f>
        <v>2561286</v>
      </c>
      <c r="G6">
        <f t="shared" si="0"/>
        <v>0</v>
      </c>
      <c r="H6" t="str">
        <f t="shared" si="1"/>
        <v>，2561286</v>
      </c>
      <c r="I6" t="str">
        <f>VLOOKUP(A6,HOP!A:U,21,0)</f>
        <v>直采</v>
      </c>
    </row>
    <row r="7" ht="14.25" hidden="1" customHeight="1" spans="1:9">
      <c r="A7" s="6" t="s">
        <v>128</v>
      </c>
      <c r="B7" s="7" t="s">
        <v>134</v>
      </c>
      <c r="C7" s="7" t="s">
        <v>135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t="14.25" customHeight="1" spans="1:9">
      <c r="A8" s="6" t="s">
        <v>138</v>
      </c>
      <c r="B8" s="7" t="s">
        <v>123</v>
      </c>
      <c r="C8" s="7" t="s">
        <v>143</v>
      </c>
      <c r="D8" s="3">
        <v>856</v>
      </c>
      <c r="E8" t="str">
        <f>VLOOKUP(A8,HOP!A:L,12,0)</f>
        <v>856.00</v>
      </c>
      <c r="F8" t="str">
        <f>VLOOKUP(A8,HOP!A:C,3,0)</f>
        <v>2563389</v>
      </c>
      <c r="G8">
        <f t="shared" si="0"/>
        <v>0</v>
      </c>
      <c r="H8" t="str">
        <f t="shared" si="1"/>
        <v>，2563389</v>
      </c>
      <c r="I8" t="str">
        <f>VLOOKUP(A8,HOP!A:U,21,0)</f>
        <v>直采</v>
      </c>
    </row>
    <row r="9" ht="14.25" customHeight="1" spans="1:9">
      <c r="A9" s="6" t="s">
        <v>148</v>
      </c>
      <c r="B9" s="7" t="s">
        <v>123</v>
      </c>
      <c r="C9" s="7" t="s">
        <v>143</v>
      </c>
      <c r="D9" s="3">
        <v>2390</v>
      </c>
      <c r="E9" t="str">
        <f>VLOOKUP(A9,HOP!A:L,12,0)</f>
        <v>2390.00</v>
      </c>
      <c r="F9" t="str">
        <f>VLOOKUP(A9,HOP!A:C,3,0)</f>
        <v>2527236</v>
      </c>
      <c r="G9">
        <f t="shared" si="0"/>
        <v>0</v>
      </c>
      <c r="H9" t="str">
        <f t="shared" si="1"/>
        <v>，2527236</v>
      </c>
      <c r="I9" t="str">
        <f>VLOOKUP(A9,HOP!A:U,21,0)</f>
        <v>直连</v>
      </c>
    </row>
    <row r="11" spans="4:4">
      <c r="D11" s="3">
        <f>SUM(D2:D10)</f>
        <v>15791</v>
      </c>
    </row>
    <row r="12" ht="14.25" spans="4:4">
      <c r="D12" s="8" t="s">
        <v>23</v>
      </c>
    </row>
    <row r="16" spans="1:3">
      <c r="A16" t="s">
        <v>170</v>
      </c>
      <c r="C16">
        <v>2977</v>
      </c>
    </row>
    <row r="17" spans="1:3">
      <c r="A17" t="s">
        <v>171</v>
      </c>
      <c r="C17">
        <v>12814</v>
      </c>
    </row>
    <row r="18" spans="1:3">
      <c r="A18" s="5" t="s">
        <v>172</v>
      </c>
      <c r="C18">
        <f>SUBTOTAL(9,C16:C17)</f>
        <v>15791</v>
      </c>
    </row>
  </sheetData>
  <autoFilter ref="A1:I9">
    <filterColumn colId="3">
      <filters>
        <filter val="259.00"/>
        <filter val="620.00"/>
        <filter val="816.00"/>
        <filter val="856.00"/>
        <filter val="1,305.00"/>
        <filter val="2,390.00"/>
        <filter val="9,545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A1" sqref="A$1:A$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1">
      <c r="A1" s="2" t="s">
        <v>173</v>
      </c>
      <c r="B1" s="2" t="s">
        <v>174</v>
      </c>
      <c r="C1" s="2" t="s">
        <v>175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176</v>
      </c>
      <c r="I1" s="2" t="s">
        <v>177</v>
      </c>
      <c r="J1" s="2" t="s">
        <v>178</v>
      </c>
      <c r="K1" s="2" t="s">
        <v>179</v>
      </c>
      <c r="L1" s="2" t="s">
        <v>180</v>
      </c>
      <c r="M1" s="2" t="s">
        <v>181</v>
      </c>
      <c r="N1" s="2" t="s">
        <v>182</v>
      </c>
      <c r="O1" s="2" t="s">
        <v>183</v>
      </c>
      <c r="P1" s="2" t="s">
        <v>184</v>
      </c>
      <c r="Q1" s="2" t="s">
        <v>185</v>
      </c>
      <c r="R1" s="2" t="s">
        <v>186</v>
      </c>
      <c r="S1" s="2" t="s">
        <v>187</v>
      </c>
      <c r="T1" s="2" t="s">
        <v>188</v>
      </c>
      <c r="U1" s="2" t="s">
        <v>189</v>
      </c>
    </row>
    <row r="2" s="1" customFormat="1" spans="1:21">
      <c r="A2" s="1" t="s">
        <v>148</v>
      </c>
      <c r="B2" s="1" t="s">
        <v>153</v>
      </c>
      <c r="C2" s="1" t="s">
        <v>149</v>
      </c>
      <c r="D2" s="1" t="s">
        <v>190</v>
      </c>
      <c r="E2" s="1" t="s">
        <v>191</v>
      </c>
      <c r="F2" s="1" t="s">
        <v>123</v>
      </c>
      <c r="G2" s="1" t="s">
        <v>143</v>
      </c>
      <c r="H2" s="1" t="s">
        <v>192</v>
      </c>
      <c r="I2" s="1" t="s">
        <v>193</v>
      </c>
      <c r="J2" s="1" t="s">
        <v>194</v>
      </c>
      <c r="K2" s="1" t="s">
        <v>193</v>
      </c>
      <c r="L2" s="1" t="s">
        <v>193</v>
      </c>
      <c r="M2" s="1" t="s">
        <v>195</v>
      </c>
      <c r="N2" s="1" t="s">
        <v>195</v>
      </c>
      <c r="O2" s="1" t="s">
        <v>196</v>
      </c>
      <c r="P2" s="1" t="s">
        <v>197</v>
      </c>
      <c r="Q2" s="1" t="s">
        <v>198</v>
      </c>
      <c r="R2" s="1" t="s">
        <v>199</v>
      </c>
      <c r="S2" s="1" t="s">
        <v>73</v>
      </c>
      <c r="T2" s="1" t="s">
        <v>200</v>
      </c>
      <c r="U2" s="1" t="s">
        <v>201</v>
      </c>
    </row>
    <row r="3" s="1" customFormat="1" spans="1:21">
      <c r="A3" s="1" t="s">
        <v>107</v>
      </c>
      <c r="B3" s="1" t="s">
        <v>112</v>
      </c>
      <c r="C3" s="1" t="s">
        <v>108</v>
      </c>
      <c r="D3" s="1" t="s">
        <v>202</v>
      </c>
      <c r="E3" s="1" t="s">
        <v>203</v>
      </c>
      <c r="F3" s="1" t="s">
        <v>100</v>
      </c>
      <c r="G3" s="1" t="s">
        <v>113</v>
      </c>
      <c r="H3" s="1" t="s">
        <v>192</v>
      </c>
      <c r="I3" s="1" t="s">
        <v>204</v>
      </c>
      <c r="J3" s="1" t="s">
        <v>194</v>
      </c>
      <c r="K3" s="1" t="s">
        <v>204</v>
      </c>
      <c r="L3" s="1" t="s">
        <v>204</v>
      </c>
      <c r="M3" s="1" t="s">
        <v>195</v>
      </c>
      <c r="N3" s="1" t="s">
        <v>195</v>
      </c>
      <c r="O3" s="1" t="s">
        <v>196</v>
      </c>
      <c r="P3" s="1" t="s">
        <v>197</v>
      </c>
      <c r="Q3" s="1" t="s">
        <v>198</v>
      </c>
      <c r="R3" s="1" t="s">
        <v>205</v>
      </c>
      <c r="S3" s="1" t="s">
        <v>73</v>
      </c>
      <c r="T3" s="1" t="s">
        <v>200</v>
      </c>
      <c r="U3" s="1" t="s">
        <v>201</v>
      </c>
    </row>
    <row r="4" s="1" customFormat="1" spans="1:21">
      <c r="A4" s="1" t="s">
        <v>95</v>
      </c>
      <c r="B4" s="1" t="s">
        <v>100</v>
      </c>
      <c r="C4" s="1" t="s">
        <v>96</v>
      </c>
      <c r="D4" s="1" t="s">
        <v>98</v>
      </c>
      <c r="E4" s="1" t="s">
        <v>206</v>
      </c>
      <c r="F4" s="1" t="s">
        <v>101</v>
      </c>
      <c r="G4" s="1" t="s">
        <v>102</v>
      </c>
      <c r="H4" s="1" t="s">
        <v>192</v>
      </c>
      <c r="I4" s="1" t="s">
        <v>207</v>
      </c>
      <c r="J4" s="1" t="s">
        <v>194</v>
      </c>
      <c r="K4" s="1" t="s">
        <v>207</v>
      </c>
      <c r="L4" s="1" t="s">
        <v>207</v>
      </c>
      <c r="M4" s="1" t="s">
        <v>195</v>
      </c>
      <c r="N4" s="1" t="s">
        <v>195</v>
      </c>
      <c r="O4" s="1" t="s">
        <v>196</v>
      </c>
      <c r="P4" s="1" t="s">
        <v>197</v>
      </c>
      <c r="Q4" s="1" t="s">
        <v>198</v>
      </c>
      <c r="R4" s="1" t="s">
        <v>208</v>
      </c>
      <c r="S4" s="1" t="s">
        <v>73</v>
      </c>
      <c r="T4" s="1" t="s">
        <v>200</v>
      </c>
      <c r="U4" s="1" t="s">
        <v>209</v>
      </c>
    </row>
    <row r="5" s="1" customFormat="1" spans="1:21">
      <c r="A5" s="1" t="s">
        <v>70</v>
      </c>
      <c r="B5" s="1" t="s">
        <v>79</v>
      </c>
      <c r="C5" s="1" t="s">
        <v>71</v>
      </c>
      <c r="D5" s="1" t="s">
        <v>76</v>
      </c>
      <c r="E5" s="1" t="s">
        <v>210</v>
      </c>
      <c r="F5" s="1" t="s">
        <v>79</v>
      </c>
      <c r="G5" s="1" t="s">
        <v>80</v>
      </c>
      <c r="H5" s="1" t="s">
        <v>192</v>
      </c>
      <c r="I5" s="1" t="s">
        <v>211</v>
      </c>
      <c r="J5" s="1" t="s">
        <v>194</v>
      </c>
      <c r="K5" s="1" t="s">
        <v>211</v>
      </c>
      <c r="L5" s="1" t="s">
        <v>211</v>
      </c>
      <c r="M5" s="1" t="s">
        <v>195</v>
      </c>
      <c r="N5" s="1" t="s">
        <v>195</v>
      </c>
      <c r="O5" s="1" t="s">
        <v>196</v>
      </c>
      <c r="P5" s="1" t="s">
        <v>197</v>
      </c>
      <c r="Q5" s="1" t="s">
        <v>198</v>
      </c>
      <c r="R5" s="1" t="s">
        <v>212</v>
      </c>
      <c r="S5" s="1" t="s">
        <v>73</v>
      </c>
      <c r="T5" s="1" t="s">
        <v>200</v>
      </c>
      <c r="U5" s="1" t="s">
        <v>201</v>
      </c>
    </row>
    <row r="6" s="1" customFormat="1" spans="1:21">
      <c r="A6" s="1" t="s">
        <v>86</v>
      </c>
      <c r="B6" s="1" t="s">
        <v>79</v>
      </c>
      <c r="C6" s="1" t="s">
        <v>87</v>
      </c>
      <c r="D6" s="1" t="s">
        <v>213</v>
      </c>
      <c r="E6" s="1" t="s">
        <v>214</v>
      </c>
      <c r="F6" s="1" t="s">
        <v>79</v>
      </c>
      <c r="G6" s="1" t="s">
        <v>80</v>
      </c>
      <c r="H6" s="1" t="s">
        <v>192</v>
      </c>
      <c r="I6" s="1" t="s">
        <v>215</v>
      </c>
      <c r="J6" s="1" t="s">
        <v>194</v>
      </c>
      <c r="K6" s="1" t="s">
        <v>215</v>
      </c>
      <c r="L6" s="1" t="s">
        <v>215</v>
      </c>
      <c r="M6" s="1" t="s">
        <v>195</v>
      </c>
      <c r="N6" s="1" t="s">
        <v>195</v>
      </c>
      <c r="O6" s="1" t="s">
        <v>196</v>
      </c>
      <c r="P6" s="1" t="s">
        <v>197</v>
      </c>
      <c r="Q6" s="1" t="s">
        <v>198</v>
      </c>
      <c r="R6" s="1" t="s">
        <v>216</v>
      </c>
      <c r="S6" s="1" t="s">
        <v>73</v>
      </c>
      <c r="T6" s="1" t="s">
        <v>200</v>
      </c>
      <c r="U6" s="1" t="s">
        <v>201</v>
      </c>
    </row>
    <row r="7" s="1" customFormat="1" spans="1:21">
      <c r="A7" s="1" t="s">
        <v>118</v>
      </c>
      <c r="B7" s="1" t="s">
        <v>80</v>
      </c>
      <c r="C7" s="1" t="s">
        <v>119</v>
      </c>
      <c r="D7" s="1" t="s">
        <v>121</v>
      </c>
      <c r="E7" s="1" t="s">
        <v>217</v>
      </c>
      <c r="F7" s="1" t="s">
        <v>80</v>
      </c>
      <c r="G7" s="1" t="s">
        <v>123</v>
      </c>
      <c r="H7" s="1" t="s">
        <v>192</v>
      </c>
      <c r="I7" s="1" t="s">
        <v>218</v>
      </c>
      <c r="J7" s="1" t="s">
        <v>194</v>
      </c>
      <c r="K7" s="1" t="s">
        <v>218</v>
      </c>
      <c r="L7" s="1" t="s">
        <v>218</v>
      </c>
      <c r="M7" s="1" t="s">
        <v>195</v>
      </c>
      <c r="N7" s="1" t="s">
        <v>195</v>
      </c>
      <c r="O7" s="1" t="s">
        <v>196</v>
      </c>
      <c r="P7" s="1" t="s">
        <v>197</v>
      </c>
      <c r="Q7" s="1" t="s">
        <v>198</v>
      </c>
      <c r="R7" s="1" t="s">
        <v>219</v>
      </c>
      <c r="S7" s="1" t="s">
        <v>73</v>
      </c>
      <c r="T7" s="1" t="s">
        <v>200</v>
      </c>
      <c r="U7" s="1" t="s">
        <v>209</v>
      </c>
    </row>
    <row r="8" s="1" customFormat="1" spans="1:21">
      <c r="A8" s="1" t="s">
        <v>138</v>
      </c>
      <c r="B8" s="1" t="s">
        <v>113</v>
      </c>
      <c r="C8" s="1" t="s">
        <v>139</v>
      </c>
      <c r="D8" s="1" t="s">
        <v>141</v>
      </c>
      <c r="E8" s="1" t="s">
        <v>220</v>
      </c>
      <c r="F8" s="1" t="s">
        <v>123</v>
      </c>
      <c r="G8" s="1" t="s">
        <v>143</v>
      </c>
      <c r="H8" s="1" t="s">
        <v>192</v>
      </c>
      <c r="I8" s="1" t="s">
        <v>221</v>
      </c>
      <c r="J8" s="1" t="s">
        <v>194</v>
      </c>
      <c r="K8" s="1" t="s">
        <v>221</v>
      </c>
      <c r="L8" s="1" t="s">
        <v>221</v>
      </c>
      <c r="M8" s="1" t="s">
        <v>195</v>
      </c>
      <c r="N8" s="1" t="s">
        <v>195</v>
      </c>
      <c r="O8" s="1" t="s">
        <v>196</v>
      </c>
      <c r="P8" s="1" t="s">
        <v>197</v>
      </c>
      <c r="Q8" s="1" t="s">
        <v>198</v>
      </c>
      <c r="R8" s="1" t="s">
        <v>222</v>
      </c>
      <c r="S8" s="1" t="s">
        <v>73</v>
      </c>
      <c r="T8" s="1" t="s">
        <v>200</v>
      </c>
      <c r="U8" s="1" t="s">
        <v>209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2022-05-31T02:14:04Z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9CB6AC35DDDA4EA5AACF82B3E4751D16</vt:lpwstr>
  </property>
</Properties>
</file>