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对账!$A$1:$X$11</definedName>
  </definedNames>
  <calcPr calcId="144525"/>
</workbook>
</file>

<file path=xl/sharedStrings.xml><?xml version="1.0" encoding="utf-8"?>
<sst xmlns="http://schemas.openxmlformats.org/spreadsheetml/2006/main" count="281" uniqueCount="148">
  <si>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</si>
  <si>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</si>
  <si>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</si>
  <si>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</si>
  <si>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</si>
  <si>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</si>
  <si>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</si>
  <si>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</si>
  <si>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</si>
  <si>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</si>
  <si>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</si>
  <si>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</si>
  <si>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</si>
  <si>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</si>
  <si>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</si>
  <si>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</si>
  <si>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</si>
  <si>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</si>
  <si>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</si>
  <si>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</si>
  <si>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</si>
  <si>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</si>
  <si>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</si>
  <si>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</si>
  <si>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</si>
  <si>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17941052557	</t>
  </si>
  <si>
    <t>Ctrip</t>
  </si>
  <si>
    <t>正常</t>
  </si>
  <si>
    <t>[香港]香港都会海逸酒店(Harbour Plaza Metropolis)(5347164)</t>
  </si>
  <si>
    <t>高级房&lt;双人入住&gt;&lt;内宾&gt;&lt;预付&gt;&lt;无早&gt;</t>
  </si>
  <si>
    <t>CNY</t>
  </si>
  <si>
    <t>吴锦棠</t>
  </si>
  <si>
    <t>CA363220603CNY</t>
  </si>
  <si>
    <t>未提现</t>
  </si>
  <si>
    <t>携程开票</t>
  </si>
  <si>
    <t xml:space="preserve">2552992	</t>
  </si>
  <si>
    <t xml:space="preserve">5997522	</t>
  </si>
  <si>
    <t xml:space="preserve">17948579612	</t>
  </si>
  <si>
    <t>[梅州]梅州麓湖山酒店(67856423)</t>
  </si>
  <si>
    <t>标准双床房&lt;双床&gt;&lt;双人入住&gt;&lt;升级特惠&gt;&lt;双早&gt;&lt;新高价值日历房套餐&gt;&lt;新酒店礼盒&gt;</t>
  </si>
  <si>
    <t>王忠洪</t>
  </si>
  <si>
    <t xml:space="preserve">	</t>
  </si>
  <si>
    <t xml:space="preserve">1062047	</t>
  </si>
  <si>
    <t xml:space="preserve">17865632777	</t>
  </si>
  <si>
    <t>[香港]荃湾西如心酒店(Nina Hotel Tsuen Wan West)(1701575)</t>
  </si>
  <si>
    <t>高座海景客房&lt;双人入住&gt;&lt;内宾&gt;&lt;预付&gt;&lt;无早&gt;</t>
  </si>
  <si>
    <t>WU/ZHENJIE</t>
  </si>
  <si>
    <t>CA363220604CNY</t>
  </si>
  <si>
    <t xml:space="preserve">2529873	</t>
  </si>
  <si>
    <t xml:space="preserve">2204290485	</t>
  </si>
  <si>
    <t xml:space="preserve">17940721262	</t>
  </si>
  <si>
    <t>[昭通]7天酒店(昭通发达广场店)(88739285)</t>
  </si>
  <si>
    <t>自主双床房&lt;双人入住&gt;&lt;内宾&gt;&lt;预付&gt;&lt;双早&gt;</t>
  </si>
  <si>
    <t>张丹</t>
  </si>
  <si>
    <t>CA363220605CNY</t>
  </si>
  <si>
    <t xml:space="preserve">17964381577	</t>
  </si>
  <si>
    <t>[英德]英德石头酒店(78167352)</t>
  </si>
  <si>
    <t>独栋私家泡池大床房&lt;双人入住&gt;&lt;双早&gt;</t>
  </si>
  <si>
    <t>谭进军</t>
  </si>
  <si>
    <t xml:space="preserve">2557562	</t>
  </si>
  <si>
    <t xml:space="preserve">17964635898	</t>
  </si>
  <si>
    <t>豪华双床房&lt;双床&gt;&lt;双人入住&gt;&lt;升级特惠&gt;&lt;双早&gt;&lt;新高价值日历房套餐&gt;&lt;新酒店礼盒&gt;</t>
  </si>
  <si>
    <t>周惠萍</t>
  </si>
  <si>
    <t xml:space="preserve">1071912	</t>
  </si>
  <si>
    <t xml:space="preserve">17965059430	</t>
  </si>
  <si>
    <t>豪华大床房&lt;大床&gt;&lt;双人入住&gt;&lt;升级特惠&gt;&lt;双早&gt;&lt;新高价值日历房套餐&gt;&lt;新酒店礼盒&gt;</t>
  </si>
  <si>
    <t>肖焕焕</t>
  </si>
  <si>
    <t xml:space="preserve">1072604	</t>
  </si>
  <si>
    <t xml:space="preserve">17965323914	</t>
  </si>
  <si>
    <t>[香港]香港瑰丽酒店(Rosewood Hong Kong)(34072044)</t>
  </si>
  <si>
    <t>九龙湾景套房&lt;双人入住&gt;&lt;内宾&gt;&lt;预付&gt;&lt;无早&gt;</t>
  </si>
  <si>
    <t>LI/NAILIN</t>
  </si>
  <si>
    <t>CA363220606CNY</t>
  </si>
  <si>
    <t xml:space="preserve">2557864	</t>
  </si>
  <si>
    <t xml:space="preserve">6222SD294405	</t>
  </si>
  <si>
    <t xml:space="preserve">17969244694	</t>
  </si>
  <si>
    <t>金大星</t>
  </si>
  <si>
    <t xml:space="preserve">1065616	</t>
  </si>
  <si>
    <t xml:space="preserve">17972567380	</t>
  </si>
  <si>
    <t>钱嘉嘉</t>
  </si>
  <si>
    <t>，</t>
  </si>
  <si>
    <t>202205172041300022</t>
  </si>
  <si>
    <t>202205201753180021</t>
  </si>
  <si>
    <t>202205202017350021</t>
  </si>
  <si>
    <t>202205211455150022</t>
  </si>
  <si>
    <t>202205212212550021</t>
  </si>
  <si>
    <t>A220606104027481</t>
  </si>
  <si>
    <t>A220606104104481</t>
  </si>
  <si>
    <t>房集：i220606103936 1729.2元</t>
  </si>
  <si>
    <t>CNY / HKD 当前参考汇率: 1.178236423</t>
  </si>
  <si>
    <t>总计： 12238.71 CNY/
14420.09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</si>
  <si>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</si>
  <si>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</si>
  <si>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</si>
  <si>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</si>
  <si>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</si>
  <si>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</si>
  <si>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</si>
  <si>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</si>
  <si>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</si>
  <si>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</si>
  <si>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</si>
  <si>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</si>
  <si>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</si>
  <si>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</si>
  <si>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</si>
  <si>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</si>
  <si>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</si>
  <si>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</si>
  <si>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2022-05-20</t>
  </si>
  <si>
    <t>2557864</t>
  </si>
  <si>
    <t>香港瑰丽酒店</t>
  </si>
  <si>
    <t>LI NAILIN</t>
  </si>
  <si>
    <t>2022-05-21</t>
  </si>
  <si>
    <t>2022-05-22</t>
  </si>
  <si>
    <t>退房日周结</t>
  </si>
  <si>
    <t>7563.89</t>
  </si>
  <si>
    <t>RMB</t>
  </si>
  <si>
    <t>0</t>
  </si>
  <si>
    <t>0.00</t>
  </si>
  <si>
    <t>携程国内直连(DD)</t>
  </si>
  <si>
    <t>01.011249</t>
  </si>
  <si>
    <t>2022-05-20 20:49:26</t>
  </si>
  <si>
    <t>否</t>
  </si>
  <si>
    <t>汇智国际旅游发展有限公司</t>
  </si>
  <si>
    <t>直连</t>
  </si>
  <si>
    <t>2557562</t>
  </si>
  <si>
    <t>英德英石园石头酒店</t>
  </si>
  <si>
    <t>405.00</t>
  </si>
  <si>
    <t>2022-05-20 17:37:36</t>
  </si>
  <si>
    <t>直采</t>
  </si>
  <si>
    <t>2022-05-16</t>
  </si>
  <si>
    <t>2552992</t>
  </si>
  <si>
    <t>香港都会海逸酒店</t>
  </si>
  <si>
    <t>2022-05-18</t>
  </si>
  <si>
    <t>2022-05-19</t>
  </si>
  <si>
    <t>369.12</t>
  </si>
  <si>
    <t>2022-05-16 11:38:26</t>
  </si>
  <si>
    <t>2552920</t>
  </si>
  <si>
    <t>7天酒店(昭通发达广场店)</t>
  </si>
  <si>
    <t>135.34</t>
  </si>
  <si>
    <t>2022-05-16 10:13:18</t>
  </si>
  <si>
    <t>2022-04-29</t>
  </si>
  <si>
    <t>2529873</t>
  </si>
  <si>
    <t>荃湾西如心酒店</t>
  </si>
  <si>
    <t>WU ZHENJIE</t>
  </si>
  <si>
    <t>2036.16</t>
  </si>
  <si>
    <t>2022-04-29 22:30:04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</si>
</sst>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5" borderId="1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" fillId="17" borderId="5" applyNumberFormat="0" applyFont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1" fillId="12" borderId="3" applyNumberFormat="0" applyAlignment="0" applyProtection="0">
      <alignment vertical="center"/>
    </xf>
    <xf numFmtId="0" fontId="12" fillId="12" borderId="1" applyNumberFormat="0" applyAlignment="0" applyProtection="0">
      <alignment vertical="center"/>
    </xf>
    <xf numFmtId="0" fontId="9" fillId="7" borderId="2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0" fontId="3" fillId="0" borderId="0" xfId="0" applyNumberFormat="1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176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  <xf numFmtId="0" fontId="3" fillId="0" borderId="0" xfId="0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44699</v>
      </c>
      <c r="G2" s="6">
        <v>44700</v>
      </c>
      <c r="H2" s="4">
        <v>1</v>
      </c>
      <c r="I2" s="4">
        <v>1</v>
      </c>
      <c r="J2" s="4">
        <v>1</v>
      </c>
      <c r="K2" s="4" t="s">
        <v>30</v>
      </c>
      <c r="L2" s="4">
        <v>369.12</v>
      </c>
      <c r="M2" s="4">
        <v>369.12</v>
      </c>
      <c r="N2" s="4" t="s">
        <v>31</v>
      </c>
      <c r="O2" s="4" t="s">
        <v>32</v>
      </c>
      <c r="P2" s="4" t="s">
        <v>33</v>
      </c>
      <c r="Q2" s="4">
        <v>0</v>
      </c>
      <c r="R2" s="8">
        <v>44697</v>
      </c>
      <c r="S2" s="6">
        <v>44715</v>
      </c>
      <c r="T2" s="4" t="s">
        <v>34</v>
      </c>
      <c r="U2" s="4">
        <v>369.12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44699</v>
      </c>
      <c r="G3" s="6">
        <v>44700</v>
      </c>
      <c r="H3" s="4">
        <v>1</v>
      </c>
      <c r="I3" s="4">
        <v>1</v>
      </c>
      <c r="J3" s="4">
        <v>1</v>
      </c>
      <c r="K3" s="4" t="s">
        <v>30</v>
      </c>
      <c r="L3" s="4">
        <v>292.5</v>
      </c>
      <c r="M3" s="4">
        <v>292.5</v>
      </c>
      <c r="N3" s="4" t="s">
        <v>40</v>
      </c>
      <c r="O3" s="4" t="s">
        <v>32</v>
      </c>
      <c r="P3" s="4" t="s">
        <v>33</v>
      </c>
      <c r="Q3" s="4">
        <v>0</v>
      </c>
      <c r="R3" s="8">
        <v>44698</v>
      </c>
      <c r="S3" s="6">
        <v>44715</v>
      </c>
      <c r="T3" s="4" t="s">
        <v>34</v>
      </c>
      <c r="U3" s="4">
        <v>292.5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44697</v>
      </c>
      <c r="G4" s="6">
        <v>44701</v>
      </c>
      <c r="H4" s="4">
        <v>1</v>
      </c>
      <c r="I4" s="4">
        <v>4</v>
      </c>
      <c r="J4" s="4">
        <v>4</v>
      </c>
      <c r="K4" s="4" t="s">
        <v>30</v>
      </c>
      <c r="L4" s="4">
        <v>2036.16</v>
      </c>
      <c r="M4" s="4">
        <v>2036.16</v>
      </c>
      <c r="N4" s="4" t="s">
        <v>46</v>
      </c>
      <c r="O4" s="4" t="s">
        <v>47</v>
      </c>
      <c r="P4" s="4" t="s">
        <v>33</v>
      </c>
      <c r="Q4" s="4">
        <v>0</v>
      </c>
      <c r="R4" s="8">
        <v>44680</v>
      </c>
      <c r="S4" s="6">
        <v>44716</v>
      </c>
      <c r="T4" s="4" t="s">
        <v>34</v>
      </c>
      <c r="U4" s="4">
        <v>2036.16</v>
      </c>
      <c r="V4" s="4">
        <v>0</v>
      </c>
      <c r="W4" s="4">
        <v>0</v>
      </c>
      <c r="X4" s="4" t="s">
        <v>48</v>
      </c>
      <c r="Y4" s="4" t="s">
        <v>49</v>
      </c>
    </row>
    <row r="5" s="4" customFormat="1" spans="1:25">
      <c r="A5" s="4" t="s">
        <v>50</v>
      </c>
      <c r="B5" s="4" t="s">
        <v>26</v>
      </c>
      <c r="C5" s="4" t="s">
        <v>27</v>
      </c>
      <c r="D5" s="4" t="s">
        <v>51</v>
      </c>
      <c r="E5" s="4" t="s">
        <v>52</v>
      </c>
      <c r="F5" s="6">
        <v>44701</v>
      </c>
      <c r="G5" s="6">
        <v>44702</v>
      </c>
      <c r="H5" s="4">
        <v>1</v>
      </c>
      <c r="I5" s="4">
        <v>1</v>
      </c>
      <c r="J5" s="4">
        <v>1</v>
      </c>
      <c r="K5" s="4" t="s">
        <v>30</v>
      </c>
      <c r="L5" s="4">
        <v>135.34</v>
      </c>
      <c r="M5" s="4">
        <v>135.34</v>
      </c>
      <c r="N5" s="4" t="s">
        <v>53</v>
      </c>
      <c r="O5" s="4" t="s">
        <v>54</v>
      </c>
      <c r="P5" s="4" t="s">
        <v>33</v>
      </c>
      <c r="Q5" s="4">
        <v>0</v>
      </c>
      <c r="R5" s="8">
        <v>44697</v>
      </c>
      <c r="S5" s="6">
        <v>44717</v>
      </c>
      <c r="T5" s="4" t="s">
        <v>34</v>
      </c>
      <c r="U5" s="4">
        <v>135.34</v>
      </c>
      <c r="V5" s="4">
        <v>0</v>
      </c>
      <c r="W5" s="4">
        <v>0</v>
      </c>
      <c r="X5" s="4" t="s">
        <v>41</v>
      </c>
      <c r="Y5" s="4" t="s">
        <v>41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44701</v>
      </c>
      <c r="G6" s="6">
        <v>44702</v>
      </c>
      <c r="H6" s="4">
        <v>1</v>
      </c>
      <c r="I6" s="4">
        <v>1</v>
      </c>
      <c r="J6" s="4">
        <v>1</v>
      </c>
      <c r="K6" s="4" t="s">
        <v>30</v>
      </c>
      <c r="L6" s="4">
        <v>405</v>
      </c>
      <c r="M6" s="4">
        <v>405</v>
      </c>
      <c r="N6" s="4" t="s">
        <v>58</v>
      </c>
      <c r="O6" s="4" t="s">
        <v>54</v>
      </c>
      <c r="P6" s="4" t="s">
        <v>33</v>
      </c>
      <c r="Q6" s="4">
        <v>0</v>
      </c>
      <c r="R6" s="8">
        <v>44701</v>
      </c>
      <c r="S6" s="6">
        <v>44717</v>
      </c>
      <c r="T6" s="4" t="s">
        <v>34</v>
      </c>
      <c r="U6" s="4">
        <v>405</v>
      </c>
      <c r="V6" s="4">
        <v>0</v>
      </c>
      <c r="W6" s="4">
        <v>0</v>
      </c>
      <c r="X6" s="4" t="s">
        <v>59</v>
      </c>
      <c r="Y6" s="4" t="s">
        <v>41</v>
      </c>
    </row>
    <row r="7" s="4" customFormat="1" spans="1:25">
      <c r="A7" s="4" t="s">
        <v>60</v>
      </c>
      <c r="B7" s="4" t="s">
        <v>26</v>
      </c>
      <c r="C7" s="4" t="s">
        <v>27</v>
      </c>
      <c r="D7" s="4" t="s">
        <v>38</v>
      </c>
      <c r="E7" s="4" t="s">
        <v>61</v>
      </c>
      <c r="F7" s="6">
        <v>44701</v>
      </c>
      <c r="G7" s="6">
        <v>44702</v>
      </c>
      <c r="H7" s="4">
        <v>1</v>
      </c>
      <c r="I7" s="4">
        <v>1</v>
      </c>
      <c r="J7" s="4">
        <v>1</v>
      </c>
      <c r="K7" s="4" t="s">
        <v>30</v>
      </c>
      <c r="L7" s="4">
        <v>391.2</v>
      </c>
      <c r="M7" s="4">
        <v>391.2</v>
      </c>
      <c r="N7" s="4" t="s">
        <v>62</v>
      </c>
      <c r="O7" s="4" t="s">
        <v>54</v>
      </c>
      <c r="P7" s="4" t="s">
        <v>33</v>
      </c>
      <c r="Q7" s="4">
        <v>0</v>
      </c>
      <c r="R7" s="8">
        <v>44701</v>
      </c>
      <c r="S7" s="6">
        <v>44717</v>
      </c>
      <c r="T7" s="4" t="s">
        <v>34</v>
      </c>
      <c r="U7" s="4">
        <v>391.2</v>
      </c>
      <c r="V7" s="4">
        <v>0</v>
      </c>
      <c r="W7" s="4">
        <v>0</v>
      </c>
      <c r="X7" s="4" t="s">
        <v>41</v>
      </c>
      <c r="Y7" s="4" t="s">
        <v>63</v>
      </c>
    </row>
    <row r="8" s="4" customFormat="1" spans="1:25">
      <c r="A8" s="4" t="s">
        <v>64</v>
      </c>
      <c r="B8" s="4" t="s">
        <v>26</v>
      </c>
      <c r="C8" s="4" t="s">
        <v>27</v>
      </c>
      <c r="D8" s="4" t="s">
        <v>38</v>
      </c>
      <c r="E8" s="4" t="s">
        <v>65</v>
      </c>
      <c r="F8" s="6">
        <v>44701</v>
      </c>
      <c r="G8" s="6">
        <v>44702</v>
      </c>
      <c r="H8" s="4">
        <v>1</v>
      </c>
      <c r="I8" s="4">
        <v>1</v>
      </c>
      <c r="J8" s="4">
        <v>1</v>
      </c>
      <c r="K8" s="4" t="s">
        <v>30</v>
      </c>
      <c r="L8" s="4">
        <v>366.75</v>
      </c>
      <c r="M8" s="4">
        <v>366.75</v>
      </c>
      <c r="N8" s="4" t="s">
        <v>66</v>
      </c>
      <c r="O8" s="4" t="s">
        <v>54</v>
      </c>
      <c r="P8" s="4" t="s">
        <v>33</v>
      </c>
      <c r="Q8" s="4">
        <v>0</v>
      </c>
      <c r="R8" s="8">
        <v>44701</v>
      </c>
      <c r="S8" s="6">
        <v>44717</v>
      </c>
      <c r="T8" s="4" t="s">
        <v>34</v>
      </c>
      <c r="U8" s="4">
        <v>366.75</v>
      </c>
      <c r="V8" s="4">
        <v>0</v>
      </c>
      <c r="W8" s="4">
        <v>0</v>
      </c>
      <c r="X8" s="4" t="s">
        <v>41</v>
      </c>
      <c r="Y8" s="4" t="s">
        <v>67</v>
      </c>
    </row>
    <row r="9" s="4" customFormat="1" spans="1:25">
      <c r="A9" s="4" t="s">
        <v>68</v>
      </c>
      <c r="B9" s="4" t="s">
        <v>26</v>
      </c>
      <c r="C9" s="4" t="s">
        <v>27</v>
      </c>
      <c r="D9" s="4" t="s">
        <v>69</v>
      </c>
      <c r="E9" s="4" t="s">
        <v>70</v>
      </c>
      <c r="F9" s="6">
        <v>44702</v>
      </c>
      <c r="G9" s="6">
        <v>44703</v>
      </c>
      <c r="H9" s="4">
        <v>1</v>
      </c>
      <c r="I9" s="4">
        <v>1</v>
      </c>
      <c r="J9" s="4">
        <v>1</v>
      </c>
      <c r="K9" s="4" t="s">
        <v>30</v>
      </c>
      <c r="L9" s="4">
        <v>7563.89</v>
      </c>
      <c r="M9" s="4">
        <v>7563.89</v>
      </c>
      <c r="N9" s="4" t="s">
        <v>71</v>
      </c>
      <c r="O9" s="4" t="s">
        <v>72</v>
      </c>
      <c r="P9" s="4" t="s">
        <v>33</v>
      </c>
      <c r="Q9" s="4">
        <v>0</v>
      </c>
      <c r="R9" s="8">
        <v>44701</v>
      </c>
      <c r="S9" s="6">
        <v>44718</v>
      </c>
      <c r="T9" s="4" t="s">
        <v>34</v>
      </c>
      <c r="U9" s="4">
        <v>7563.89</v>
      </c>
      <c r="V9" s="4">
        <v>0</v>
      </c>
      <c r="W9" s="4">
        <v>0</v>
      </c>
      <c r="X9" s="4" t="s">
        <v>73</v>
      </c>
      <c r="Y9" s="4" t="s">
        <v>74</v>
      </c>
    </row>
    <row r="10" s="4" customFormat="1" spans="1:25">
      <c r="A10" s="4" t="s">
        <v>75</v>
      </c>
      <c r="B10" s="4" t="s">
        <v>26</v>
      </c>
      <c r="C10" s="4" t="s">
        <v>27</v>
      </c>
      <c r="D10" s="4" t="s">
        <v>38</v>
      </c>
      <c r="E10" s="4" t="s">
        <v>39</v>
      </c>
      <c r="F10" s="6">
        <v>44702</v>
      </c>
      <c r="G10" s="6">
        <v>44703</v>
      </c>
      <c r="H10" s="4">
        <v>1</v>
      </c>
      <c r="I10" s="4">
        <v>1</v>
      </c>
      <c r="J10" s="4">
        <v>1</v>
      </c>
      <c r="K10" s="4" t="s">
        <v>30</v>
      </c>
      <c r="L10" s="4">
        <v>312</v>
      </c>
      <c r="M10" s="4">
        <v>312</v>
      </c>
      <c r="N10" s="4" t="s">
        <v>76</v>
      </c>
      <c r="O10" s="4" t="s">
        <v>72</v>
      </c>
      <c r="P10" s="4" t="s">
        <v>33</v>
      </c>
      <c r="Q10" s="4">
        <v>0</v>
      </c>
      <c r="R10" s="8">
        <v>44702</v>
      </c>
      <c r="S10" s="6">
        <v>44718</v>
      </c>
      <c r="T10" s="4" t="s">
        <v>34</v>
      </c>
      <c r="U10" s="4">
        <v>312</v>
      </c>
      <c r="V10" s="4">
        <v>0</v>
      </c>
      <c r="W10" s="4">
        <v>0</v>
      </c>
      <c r="X10" s="4" t="s">
        <v>41</v>
      </c>
      <c r="Y10" s="4" t="s">
        <v>77</v>
      </c>
    </row>
    <row r="11" s="4" customFormat="1" spans="1:25">
      <c r="A11" s="4" t="s">
        <v>78</v>
      </c>
      <c r="B11" s="4" t="s">
        <v>26</v>
      </c>
      <c r="C11" s="4" t="s">
        <v>27</v>
      </c>
      <c r="D11" s="4" t="s">
        <v>38</v>
      </c>
      <c r="E11" s="4" t="s">
        <v>65</v>
      </c>
      <c r="F11" s="6">
        <v>44702</v>
      </c>
      <c r="G11" s="6">
        <v>44703</v>
      </c>
      <c r="H11" s="4">
        <v>1</v>
      </c>
      <c r="I11" s="4">
        <v>1</v>
      </c>
      <c r="J11" s="4">
        <v>1</v>
      </c>
      <c r="K11" s="4" t="s">
        <v>30</v>
      </c>
      <c r="L11" s="4">
        <v>366.75</v>
      </c>
      <c r="M11" s="4">
        <v>366.75</v>
      </c>
      <c r="N11" s="4" t="s">
        <v>79</v>
      </c>
      <c r="O11" s="4" t="s">
        <v>72</v>
      </c>
      <c r="P11" s="4" t="s">
        <v>33</v>
      </c>
      <c r="Q11" s="4">
        <v>0</v>
      </c>
      <c r="R11" s="8">
        <v>44702</v>
      </c>
      <c r="S11" s="6">
        <v>44718</v>
      </c>
      <c r="T11" s="4" t="s">
        <v>34</v>
      </c>
      <c r="U11" s="4">
        <v>366.75</v>
      </c>
      <c r="V11" s="4">
        <v>0</v>
      </c>
      <c r="W11" s="4">
        <v>0</v>
      </c>
      <c r="X11" s="4" t="s">
        <v>41</v>
      </c>
      <c r="Y11" s="4" t="s">
        <v>41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J21"/>
  <sheetViews>
    <sheetView tabSelected="1" workbookViewId="0">
      <selection activeCell="A17" sqref="A17:F21"/>
    </sheetView>
  </sheetViews>
  <sheetFormatPr defaultColWidth="9" defaultRowHeight="13.5"/>
  <cols>
    <col min="1" max="1" width="12.625" style="4"/>
    <col min="2" max="3" width="10.375" style="4"/>
    <col min="4" max="5" width="9.375" style="4"/>
    <col min="6" max="16361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80</v>
      </c>
    </row>
    <row r="2" s="4" customFormat="1" spans="1:9">
      <c r="A2" s="5">
        <v>17941052557</v>
      </c>
      <c r="B2" s="6">
        <v>44699</v>
      </c>
      <c r="C2" s="6">
        <v>44700</v>
      </c>
      <c r="D2" s="4">
        <v>369.12</v>
      </c>
      <c r="E2" s="4" t="str">
        <f>VLOOKUP(A2,HOP!A:L,12,0)</f>
        <v>369.12</v>
      </c>
      <c r="F2" s="4" t="str">
        <f>VLOOKUP(A2,HOP!A:C,3,0)</f>
        <v>2552992</v>
      </c>
      <c r="G2" s="4">
        <f>D2-E2</f>
        <v>0</v>
      </c>
      <c r="H2" s="4" t="str">
        <f>$H$1&amp;F2</f>
        <v>，2552992</v>
      </c>
      <c r="I2" s="4" t="str">
        <f>VLOOKUP(A2,HOP!A:U,21,0)</f>
        <v>直连</v>
      </c>
    </row>
    <row r="3" s="4" customFormat="1" hidden="1" spans="1:10">
      <c r="A3" s="5">
        <v>17948579612</v>
      </c>
      <c r="B3" s="6">
        <v>44699</v>
      </c>
      <c r="C3" s="6">
        <v>44700</v>
      </c>
      <c r="D3" s="4">
        <v>292.5</v>
      </c>
      <c r="E3" s="4">
        <v>292.5</v>
      </c>
      <c r="F3" s="9" t="s">
        <v>81</v>
      </c>
      <c r="G3" s="4">
        <f t="shared" ref="G3:G11" si="0">D3-E3</f>
        <v>0</v>
      </c>
      <c r="H3" s="4" t="str">
        <f t="shared" ref="H3:H11" si="1">$H$1&amp;F3</f>
        <v>，202205172041300022</v>
      </c>
      <c r="I3" s="4" t="e">
        <f>VLOOKUP(A3,HOP!A:U,21,0)</f>
        <v>#N/A</v>
      </c>
      <c r="J3" s="4">
        <v>5.17</v>
      </c>
    </row>
    <row r="4" s="4" customFormat="1" spans="1:9">
      <c r="A4" s="5">
        <v>17865632777</v>
      </c>
      <c r="B4" s="6">
        <v>44697</v>
      </c>
      <c r="C4" s="6">
        <v>44701</v>
      </c>
      <c r="D4" s="4">
        <v>2036.16</v>
      </c>
      <c r="E4" s="4" t="str">
        <f>VLOOKUP(A4,HOP!A:L,12,0)</f>
        <v>2036.16</v>
      </c>
      <c r="F4" s="4" t="str">
        <f>VLOOKUP(A4,HOP!A:C,3,0)</f>
        <v>2529873</v>
      </c>
      <c r="G4" s="4">
        <f t="shared" si="0"/>
        <v>0</v>
      </c>
      <c r="H4" s="4" t="str">
        <f t="shared" si="1"/>
        <v>，2529873</v>
      </c>
      <c r="I4" s="4" t="str">
        <f>VLOOKUP(A4,HOP!A:U,21,0)</f>
        <v>直连</v>
      </c>
    </row>
    <row r="5" s="4" customFormat="1" spans="1:9">
      <c r="A5" s="5">
        <v>17940721262</v>
      </c>
      <c r="B5" s="6">
        <v>44701</v>
      </c>
      <c r="C5" s="6">
        <v>44702</v>
      </c>
      <c r="D5" s="4">
        <v>135.34</v>
      </c>
      <c r="E5" s="4" t="str">
        <f>VLOOKUP(A5,HOP!A:L,12,0)</f>
        <v>135.34</v>
      </c>
      <c r="F5" s="4" t="str">
        <f>VLOOKUP(A5,HOP!A:C,3,0)</f>
        <v>2552920</v>
      </c>
      <c r="G5" s="4">
        <f t="shared" si="0"/>
        <v>0</v>
      </c>
      <c r="H5" s="4" t="str">
        <f t="shared" si="1"/>
        <v>，2552920</v>
      </c>
      <c r="I5" s="4" t="str">
        <f>VLOOKUP(A5,HOP!A:U,21,0)</f>
        <v>直连</v>
      </c>
    </row>
    <row r="6" s="4" customFormat="1" spans="1:9">
      <c r="A6" s="5">
        <v>17964381577</v>
      </c>
      <c r="B6" s="6">
        <v>44701</v>
      </c>
      <c r="C6" s="6">
        <v>44702</v>
      </c>
      <c r="D6" s="4">
        <v>405</v>
      </c>
      <c r="E6" s="4" t="str">
        <f>VLOOKUP(A6,HOP!A:L,12,0)</f>
        <v>405.00</v>
      </c>
      <c r="F6" s="4" t="str">
        <f>VLOOKUP(A6,HOP!A:C,3,0)</f>
        <v>2557562</v>
      </c>
      <c r="G6" s="4">
        <f t="shared" si="0"/>
        <v>0</v>
      </c>
      <c r="H6" s="4" t="str">
        <f t="shared" si="1"/>
        <v>，2557562</v>
      </c>
      <c r="I6" s="4" t="str">
        <f>VLOOKUP(A6,HOP!A:U,21,0)</f>
        <v>直采</v>
      </c>
    </row>
    <row r="7" s="4" customFormat="1" hidden="1" spans="1:10">
      <c r="A7" s="5">
        <v>17964635898</v>
      </c>
      <c r="B7" s="6">
        <v>44701</v>
      </c>
      <c r="C7" s="6">
        <v>44702</v>
      </c>
      <c r="D7" s="4">
        <v>391.2</v>
      </c>
      <c r="E7" s="4">
        <v>391.2</v>
      </c>
      <c r="F7" s="9" t="s">
        <v>82</v>
      </c>
      <c r="G7" s="4">
        <f t="shared" si="0"/>
        <v>0</v>
      </c>
      <c r="H7" s="4" t="str">
        <f t="shared" si="1"/>
        <v>，202205201753180021</v>
      </c>
      <c r="I7" s="4" t="e">
        <f>VLOOKUP(A7,HOP!A:U,21,0)</f>
        <v>#N/A</v>
      </c>
      <c r="J7" s="7">
        <v>5.2</v>
      </c>
    </row>
    <row r="8" s="4" customFormat="1" hidden="1" spans="1:10">
      <c r="A8" s="5">
        <v>17965059430</v>
      </c>
      <c r="B8" s="6">
        <v>44701</v>
      </c>
      <c r="C8" s="6">
        <v>44702</v>
      </c>
      <c r="D8" s="4">
        <v>366.75</v>
      </c>
      <c r="E8" s="4">
        <v>366.75</v>
      </c>
      <c r="F8" s="9" t="s">
        <v>83</v>
      </c>
      <c r="G8" s="4">
        <f t="shared" si="0"/>
        <v>0</v>
      </c>
      <c r="H8" s="4" t="str">
        <f t="shared" si="1"/>
        <v>，202205202017350021</v>
      </c>
      <c r="I8" s="4" t="e">
        <f>VLOOKUP(A8,HOP!A:U,21,0)</f>
        <v>#N/A</v>
      </c>
      <c r="J8" s="7">
        <v>5.2</v>
      </c>
    </row>
    <row r="9" s="4" customFormat="1" spans="1:9">
      <c r="A9" s="5">
        <v>17965323914</v>
      </c>
      <c r="B9" s="6">
        <v>44702</v>
      </c>
      <c r="C9" s="6">
        <v>44703</v>
      </c>
      <c r="D9" s="4">
        <v>7563.89</v>
      </c>
      <c r="E9" s="4" t="str">
        <f>VLOOKUP(A9,HOP!A:L,12,0)</f>
        <v>7563.89</v>
      </c>
      <c r="F9" s="4" t="str">
        <f>VLOOKUP(A9,HOP!A:C,3,0)</f>
        <v>2557864</v>
      </c>
      <c r="G9" s="4">
        <f t="shared" si="0"/>
        <v>0</v>
      </c>
      <c r="H9" s="4" t="str">
        <f t="shared" si="1"/>
        <v>，2557864</v>
      </c>
      <c r="I9" s="4" t="str">
        <f>VLOOKUP(A9,HOP!A:U,21,0)</f>
        <v>直连</v>
      </c>
    </row>
    <row r="10" s="4" customFormat="1" hidden="1" spans="1:10">
      <c r="A10" s="5">
        <v>17969244694</v>
      </c>
      <c r="B10" s="6">
        <v>44702</v>
      </c>
      <c r="C10" s="6">
        <v>44703</v>
      </c>
      <c r="D10" s="4">
        <v>312</v>
      </c>
      <c r="E10" s="4">
        <v>312</v>
      </c>
      <c r="F10" s="9" t="s">
        <v>84</v>
      </c>
      <c r="G10" s="4">
        <f t="shared" si="0"/>
        <v>0</v>
      </c>
      <c r="H10" s="4" t="str">
        <f t="shared" si="1"/>
        <v>，202205211455150022</v>
      </c>
      <c r="I10" s="4" t="e">
        <f>VLOOKUP(A10,HOP!A:U,21,0)</f>
        <v>#N/A</v>
      </c>
      <c r="J10" s="4">
        <v>5.21</v>
      </c>
    </row>
    <row r="11" s="4" customFormat="1" hidden="1" spans="1:10">
      <c r="A11" s="5">
        <v>17972567380</v>
      </c>
      <c r="B11" s="6">
        <v>44702</v>
      </c>
      <c r="C11" s="6">
        <v>44703</v>
      </c>
      <c r="D11" s="4">
        <v>366.75</v>
      </c>
      <c r="E11" s="4">
        <v>366.75</v>
      </c>
      <c r="F11" s="9" t="s">
        <v>85</v>
      </c>
      <c r="G11" s="4">
        <f t="shared" si="0"/>
        <v>0</v>
      </c>
      <c r="H11" s="4" t="str">
        <f t="shared" si="1"/>
        <v>，202205212212550021</v>
      </c>
      <c r="I11" s="4" t="e">
        <f>VLOOKUP(A11,HOP!A:U,21,0)</f>
        <v>#N/A</v>
      </c>
      <c r="J11" s="4">
        <v>5.21</v>
      </c>
    </row>
    <row r="13" spans="4:4">
      <c r="D13" s="4">
        <f>SUM(D2:D12)</f>
        <v>12238.71</v>
      </c>
    </row>
    <row r="17" spans="1:6">
      <c r="A17" s="4" t="s">
        <v>86</v>
      </c>
      <c r="E17" s="4">
        <v>405</v>
      </c>
      <c r="F17" s="4">
        <v>477.18</v>
      </c>
    </row>
    <row r="18" spans="1:6">
      <c r="A18" s="4" t="s">
        <v>87</v>
      </c>
      <c r="E18" s="4">
        <v>10104.51</v>
      </c>
      <c r="F18" s="4">
        <v>11905.5</v>
      </c>
    </row>
    <row r="19" spans="1:6">
      <c r="A19" s="4" t="s">
        <v>88</v>
      </c>
      <c r="E19" s="4">
        <v>1729.2</v>
      </c>
      <c r="F19" s="4">
        <v>2037.41</v>
      </c>
    </row>
    <row r="20" spans="1:6">
      <c r="A20" s="4" t="s">
        <v>89</v>
      </c>
      <c r="E20" s="4">
        <f>SUBTOTAL(9,E17:E19)</f>
        <v>12238.71</v>
      </c>
      <c r="F20" s="4">
        <f>SUBTOTAL(9,F17:F19)</f>
        <v>14420.09</v>
      </c>
    </row>
    <row r="21" spans="1:1">
      <c r="A21" s="4" t="s">
        <v>90</v>
      </c>
    </row>
  </sheetData>
  <autoFilter ref="A1:X11">
    <filterColumn colId="8">
      <filters>
        <filter val="直采"/>
        <filter val="直连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"/>
  <sheetViews>
    <sheetView workbookViewId="0">
      <selection activeCell="A2" sqref="A2:A1048576"/>
    </sheetView>
  </sheetViews>
  <sheetFormatPr defaultColWidth="8" defaultRowHeight="12.75" outlineLevelRow="5"/>
  <cols>
    <col min="1" max="1" width="11.125" style="1"/>
    <col min="2" max="16383" width="8" style="1"/>
  </cols>
  <sheetData>
    <row r="1" s="1" customFormat="1" spans="1:21">
      <c r="A1" s="2" t="s">
        <v>91</v>
      </c>
      <c r="B1" s="2" t="s">
        <v>92</v>
      </c>
      <c r="C1" s="2" t="s">
        <v>93</v>
      </c>
      <c r="D1" s="2" t="s">
        <v>94</v>
      </c>
      <c r="E1" s="2" t="s">
        <v>13</v>
      </c>
      <c r="F1" s="2" t="s">
        <v>5</v>
      </c>
      <c r="G1" s="2" t="s">
        <v>6</v>
      </c>
      <c r="H1" s="2" t="s">
        <v>95</v>
      </c>
      <c r="I1" s="2" t="s">
        <v>96</v>
      </c>
      <c r="J1" s="2" t="s">
        <v>97</v>
      </c>
      <c r="K1" s="2" t="s">
        <v>98</v>
      </c>
      <c r="L1" s="2" t="s">
        <v>99</v>
      </c>
      <c r="M1" s="2" t="s">
        <v>100</v>
      </c>
      <c r="N1" s="2" t="s">
        <v>101</v>
      </c>
      <c r="O1" s="2" t="s">
        <v>102</v>
      </c>
      <c r="P1" s="2" t="s">
        <v>103</v>
      </c>
      <c r="Q1" s="2" t="s">
        <v>104</v>
      </c>
      <c r="R1" s="2" t="s">
        <v>105</v>
      </c>
      <c r="S1" s="2" t="s">
        <v>106</v>
      </c>
      <c r="T1" s="2" t="s">
        <v>107</v>
      </c>
      <c r="U1" s="2" t="s">
        <v>108</v>
      </c>
    </row>
    <row r="2" s="1" customFormat="1" spans="1:21">
      <c r="A2" s="3">
        <v>17965323914</v>
      </c>
      <c r="B2" s="1" t="s">
        <v>109</v>
      </c>
      <c r="C2" s="1" t="s">
        <v>110</v>
      </c>
      <c r="D2" s="1" t="s">
        <v>111</v>
      </c>
      <c r="E2" s="1" t="s">
        <v>112</v>
      </c>
      <c r="F2" s="1" t="s">
        <v>113</v>
      </c>
      <c r="G2" s="1" t="s">
        <v>114</v>
      </c>
      <c r="H2" s="1" t="s">
        <v>115</v>
      </c>
      <c r="I2" s="1" t="s">
        <v>116</v>
      </c>
      <c r="J2" s="1" t="s">
        <v>117</v>
      </c>
      <c r="K2" s="1" t="s">
        <v>116</v>
      </c>
      <c r="L2" s="1" t="s">
        <v>116</v>
      </c>
      <c r="M2" s="1" t="s">
        <v>118</v>
      </c>
      <c r="N2" s="1" t="s">
        <v>118</v>
      </c>
      <c r="O2" s="1" t="s">
        <v>119</v>
      </c>
      <c r="P2" s="1" t="s">
        <v>120</v>
      </c>
      <c r="Q2" s="1" t="s">
        <v>121</v>
      </c>
      <c r="R2" s="1" t="s">
        <v>122</v>
      </c>
      <c r="S2" s="1" t="s">
        <v>123</v>
      </c>
      <c r="T2" s="1" t="s">
        <v>124</v>
      </c>
      <c r="U2" s="1" t="s">
        <v>125</v>
      </c>
    </row>
    <row r="3" s="1" customFormat="1" spans="1:21">
      <c r="A3" s="3">
        <v>17964381577</v>
      </c>
      <c r="B3" s="1" t="s">
        <v>109</v>
      </c>
      <c r="C3" s="1" t="s">
        <v>126</v>
      </c>
      <c r="D3" s="1" t="s">
        <v>127</v>
      </c>
      <c r="E3" s="1" t="s">
        <v>58</v>
      </c>
      <c r="F3" s="1" t="s">
        <v>109</v>
      </c>
      <c r="G3" s="1" t="s">
        <v>113</v>
      </c>
      <c r="H3" s="1" t="s">
        <v>115</v>
      </c>
      <c r="I3" s="1" t="s">
        <v>128</v>
      </c>
      <c r="J3" s="1" t="s">
        <v>117</v>
      </c>
      <c r="K3" s="1" t="s">
        <v>128</v>
      </c>
      <c r="L3" s="1" t="s">
        <v>128</v>
      </c>
      <c r="M3" s="1" t="s">
        <v>118</v>
      </c>
      <c r="N3" s="1" t="s">
        <v>118</v>
      </c>
      <c r="O3" s="1" t="s">
        <v>119</v>
      </c>
      <c r="P3" s="1" t="s">
        <v>120</v>
      </c>
      <c r="Q3" s="1" t="s">
        <v>121</v>
      </c>
      <c r="R3" s="1" t="s">
        <v>129</v>
      </c>
      <c r="S3" s="1" t="s">
        <v>123</v>
      </c>
      <c r="T3" s="1" t="s">
        <v>124</v>
      </c>
      <c r="U3" s="1" t="s">
        <v>130</v>
      </c>
    </row>
    <row r="4" s="1" customFormat="1" spans="1:21">
      <c r="A4" s="3">
        <v>17941052557</v>
      </c>
      <c r="B4" s="1" t="s">
        <v>131</v>
      </c>
      <c r="C4" s="1" t="s">
        <v>132</v>
      </c>
      <c r="D4" s="1" t="s">
        <v>133</v>
      </c>
      <c r="E4" s="1" t="s">
        <v>31</v>
      </c>
      <c r="F4" s="1" t="s">
        <v>134</v>
      </c>
      <c r="G4" s="1" t="s">
        <v>135</v>
      </c>
      <c r="H4" s="1" t="s">
        <v>115</v>
      </c>
      <c r="I4" s="1" t="s">
        <v>136</v>
      </c>
      <c r="J4" s="1" t="s">
        <v>117</v>
      </c>
      <c r="K4" s="1" t="s">
        <v>136</v>
      </c>
      <c r="L4" s="1" t="s">
        <v>136</v>
      </c>
      <c r="M4" s="1" t="s">
        <v>118</v>
      </c>
      <c r="N4" s="1" t="s">
        <v>118</v>
      </c>
      <c r="O4" s="1" t="s">
        <v>119</v>
      </c>
      <c r="P4" s="1" t="s">
        <v>120</v>
      </c>
      <c r="Q4" s="1" t="s">
        <v>121</v>
      </c>
      <c r="R4" s="1" t="s">
        <v>137</v>
      </c>
      <c r="S4" s="1" t="s">
        <v>123</v>
      </c>
      <c r="T4" s="1" t="s">
        <v>124</v>
      </c>
      <c r="U4" s="1" t="s">
        <v>125</v>
      </c>
    </row>
    <row r="5" s="1" customFormat="1" spans="1:21">
      <c r="A5" s="3">
        <v>17940721262</v>
      </c>
      <c r="B5" s="1" t="s">
        <v>131</v>
      </c>
      <c r="C5" s="1" t="s">
        <v>138</v>
      </c>
      <c r="D5" s="1" t="s">
        <v>139</v>
      </c>
      <c r="E5" s="1" t="s">
        <v>53</v>
      </c>
      <c r="F5" s="1" t="s">
        <v>109</v>
      </c>
      <c r="G5" s="1" t="s">
        <v>113</v>
      </c>
      <c r="H5" s="1" t="s">
        <v>115</v>
      </c>
      <c r="I5" s="1" t="s">
        <v>140</v>
      </c>
      <c r="J5" s="1" t="s">
        <v>117</v>
      </c>
      <c r="K5" s="1" t="s">
        <v>140</v>
      </c>
      <c r="L5" s="1" t="s">
        <v>140</v>
      </c>
      <c r="M5" s="1" t="s">
        <v>118</v>
      </c>
      <c r="N5" s="1" t="s">
        <v>118</v>
      </c>
      <c r="O5" s="1" t="s">
        <v>119</v>
      </c>
      <c r="P5" s="1" t="s">
        <v>120</v>
      </c>
      <c r="Q5" s="1" t="s">
        <v>121</v>
      </c>
      <c r="R5" s="1" t="s">
        <v>141</v>
      </c>
      <c r="S5" s="1" t="s">
        <v>123</v>
      </c>
      <c r="T5" s="1" t="s">
        <v>124</v>
      </c>
      <c r="U5" s="1" t="s">
        <v>125</v>
      </c>
    </row>
    <row r="6" s="1" customFormat="1" spans="1:21">
      <c r="A6" s="3">
        <v>17865632777</v>
      </c>
      <c r="B6" s="1" t="s">
        <v>142</v>
      </c>
      <c r="C6" s="1" t="s">
        <v>143</v>
      </c>
      <c r="D6" s="1" t="s">
        <v>144</v>
      </c>
      <c r="E6" s="1" t="s">
        <v>145</v>
      </c>
      <c r="F6" s="1" t="s">
        <v>131</v>
      </c>
      <c r="G6" s="1" t="s">
        <v>109</v>
      </c>
      <c r="H6" s="1" t="s">
        <v>115</v>
      </c>
      <c r="I6" s="1" t="s">
        <v>146</v>
      </c>
      <c r="J6" s="1" t="s">
        <v>117</v>
      </c>
      <c r="K6" s="1" t="s">
        <v>146</v>
      </c>
      <c r="L6" s="1" t="s">
        <v>146</v>
      </c>
      <c r="M6" s="1" t="s">
        <v>118</v>
      </c>
      <c r="N6" s="1" t="s">
        <v>118</v>
      </c>
      <c r="O6" s="1" t="s">
        <v>119</v>
      </c>
      <c r="P6" s="1" t="s">
        <v>120</v>
      </c>
      <c r="Q6" s="1" t="s">
        <v>121</v>
      </c>
      <c r="R6" s="1" t="s">
        <v>147</v>
      </c>
      <c r="S6" s="1" t="s">
        <v>123</v>
      </c>
      <c r="T6" s="1" t="s">
        <v>124</v>
      </c>
      <c r="U6" s="1" t="s">
        <v>125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2022-06-06T02:28:30Z</dcterms:created>
  <dcterms:modified xsi:type="dcterms:W3CDTF">2022-06-06T02:38:58Z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BD0A3E0E63434B979E12EE60E818BE56</vt:lpwstr>
  </property>
  <property fmtid="{D5CDD505-2E9C-101B-9397-08002B2CF9AE}" pid="3" name="KSOProductBuildVer">
    <vt:lpwstr>2052-11.1.0.11744</vt:lpwstr>
  </property>
</Properties>
</file>