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<sst xmlns="http://schemas.openxmlformats.org/spreadsheetml/2006/main" count="554" uniqueCount="191">
  <si>
    <t>去哪儿网酒店预付对账单</t>
  </si>
  <si>
    <t>供应商名称：</t>
  </si>
  <si>
    <t>汇趣住</t>
  </si>
  <si>
    <t>结算周期：</t>
  </si>
  <si>
    <t>2022-06-08至2022-06-09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</si>
  <si>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</si>
  <si>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</si>
  <si>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</si>
  <si>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</si>
  <si>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</si>
  <si>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</si>
  <si>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</si>
  <si>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</si>
  <si>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</si>
  <si>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</si>
  <si>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</si>
  <si>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</si>
  <si>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</si>
  <si>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</si>
  <si>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</si>
  <si>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¥993.00</t>
  </si>
  <si>
    <t>¥132.00</t>
  </si>
  <si>
    <t>¥861.00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</si>
  <si>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</si>
  <si>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</si>
  <si>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</si>
  <si>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</si>
  <si>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</si>
  <si>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</si>
  <si>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</si>
  <si>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</si>
  <si>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</si>
  <si>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</si>
  <si>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</si>
  <si>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</si>
  <si>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</si>
  <si>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</si>
  <si>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</si>
  <si>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</si>
  <si>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</si>
  <si>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</si>
  <si>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</si>
  <si>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</si>
  <si>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</si>
  <si>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</si>
  <si>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</si>
  <si>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</si>
  <si>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</si>
  <si>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</si>
  <si>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</si>
  <si>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</si>
  <si>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</si>
  <si>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</si>
  <si>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</si>
  <si>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</si>
  <si>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</si>
  <si>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</si>
  <si>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</si>
  <si>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</si>
  <si>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</si>
  <si>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</si>
  <si>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</si>
  <si>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</si>
  <si>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</si>
  <si>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</si>
  <si>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</si>
  <si>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</si>
  <si>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</si>
  <si>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</si>
  <si>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</si>
  <si>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103022281157</t>
  </si>
  <si>
    <t>酒店预付</t>
  </si>
  <si>
    <t>否</t>
  </si>
  <si>
    <t>普通</t>
  </si>
  <si>
    <t>436006084</t>
  </si>
  <si>
    <t>彝良丽豪商务酒店</t>
  </si>
  <si>
    <t>1639468</t>
  </si>
  <si>
    <t>陈时营</t>
  </si>
  <si>
    <t>2022-06-08</t>
  </si>
  <si>
    <t>2022-06-09</t>
  </si>
  <si>
    <t>¥92.00</t>
  </si>
  <si>
    <t>¥12.00</t>
  </si>
  <si>
    <t>¥80.00</t>
  </si>
  <si>
    <t>普通大床房</t>
  </si>
  <si>
    <t>WEBSITE</t>
  </si>
  <si>
    <t>103022427096</t>
  </si>
  <si>
    <t>311490100</t>
  </si>
  <si>
    <t>格林豪泰(北京海淀区石景山北方工业大学店)</t>
  </si>
  <si>
    <t>王明辉</t>
  </si>
  <si>
    <t>¥191.00</t>
  </si>
  <si>
    <t>¥25.00</t>
  </si>
  <si>
    <t>¥166.00</t>
  </si>
  <si>
    <t>标准间</t>
  </si>
  <si>
    <t>103022510346</t>
  </si>
  <si>
    <t>375509613</t>
  </si>
  <si>
    <t>如家酒店(上海外滩外白渡桥四川北路店)</t>
  </si>
  <si>
    <t>王青川</t>
  </si>
  <si>
    <t>¥195.00</t>
  </si>
  <si>
    <t>¥26.00</t>
  </si>
  <si>
    <t>¥169.00</t>
  </si>
  <si>
    <t>大床房A</t>
  </si>
  <si>
    <t>103022650695</t>
  </si>
  <si>
    <t>381709431</t>
  </si>
  <si>
    <t>骏怡轻居酒店(舒城万达广场店)</t>
  </si>
  <si>
    <t>管少文</t>
  </si>
  <si>
    <t>¥103.00</t>
  </si>
  <si>
    <t>¥14.00</t>
  </si>
  <si>
    <t>¥89.00</t>
  </si>
  <si>
    <t>特惠大床房</t>
  </si>
  <si>
    <t>103022656653</t>
  </si>
  <si>
    <t>417094643</t>
  </si>
  <si>
    <t>襄阳欣欣旅店</t>
  </si>
  <si>
    <t>向杰</t>
  </si>
  <si>
    <t>¥112.00</t>
  </si>
  <si>
    <t>¥15.00</t>
  </si>
  <si>
    <t>¥97.00</t>
  </si>
  <si>
    <t>标准三人间</t>
  </si>
  <si>
    <t>103022763728</t>
  </si>
  <si>
    <t>389098611</t>
  </si>
  <si>
    <t>芒市菠萝蜜酒店</t>
  </si>
  <si>
    <t>喊所</t>
  </si>
  <si>
    <t>¥91.00</t>
  </si>
  <si>
    <t>¥79.00</t>
  </si>
  <si>
    <t>103022637503</t>
  </si>
  <si>
    <t>318724816</t>
  </si>
  <si>
    <t>维也纳3好酒店(凯里台江苗疆西路店)</t>
  </si>
  <si>
    <t>谢文斌</t>
  </si>
  <si>
    <t>¥209.00</t>
  </si>
  <si>
    <t>¥28.00</t>
  </si>
  <si>
    <t>¥181.00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</si>
  <si>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</si>
  <si>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</si>
  <si>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</si>
  <si>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</si>
  <si>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</si>
  <si>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</si>
  <si>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</si>
  <si>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</si>
  <si>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</si>
  <si>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</si>
  <si>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</si>
  <si>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</si>
  <si>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A220610105402481</t>
  </si>
  <si>
    <r>
      <t>总计：</t>
    </r>
    <r>
      <rPr>
        <sz val="10"/>
        <rFont val="Arial"/>
        <charset val="134"/>
      </rPr>
      <t>861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</si>
  <si>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</si>
  <si>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</si>
  <si>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</si>
  <si>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</si>
  <si>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</si>
  <si>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</si>
  <si>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</si>
  <si>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</si>
  <si>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</si>
  <si>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</si>
  <si>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</si>
  <si>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</si>
  <si>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</si>
  <si>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</si>
  <si>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</si>
  <si>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</si>
  <si>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</si>
  <si>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2581588</t>
  </si>
  <si>
    <t>--</t>
  </si>
  <si>
    <t>169.00</t>
  </si>
  <si>
    <t>RMB</t>
  </si>
  <si>
    <t>0</t>
  </si>
  <si>
    <t>0.00</t>
  </si>
  <si>
    <t>汇趣住国内直连</t>
  </si>
  <si>
    <t>01.011247</t>
  </si>
  <si>
    <t>2022-06-08 22:36:32</t>
  </si>
  <si>
    <t>直连</t>
  </si>
  <si>
    <t>2581549</t>
  </si>
  <si>
    <t>80.00</t>
  </si>
  <si>
    <t>2022-06-08 22:14:59</t>
  </si>
  <si>
    <t>2581465</t>
  </si>
  <si>
    <t>166.00</t>
  </si>
  <si>
    <t>2022-06-08 21:11:17</t>
  </si>
  <si>
    <t>2581446</t>
  </si>
  <si>
    <t>79.00</t>
  </si>
  <si>
    <t>2022-06-08 20:54:21</t>
  </si>
  <si>
    <t>2581436</t>
  </si>
  <si>
    <t>97.00</t>
  </si>
  <si>
    <t>2022-06-08 20:35:44</t>
  </si>
  <si>
    <t>2581427</t>
  </si>
  <si>
    <t>中州·铂尔曼商务宾馆</t>
  </si>
  <si>
    <t>89.00</t>
  </si>
  <si>
    <t>2022-06-08 20:31:38</t>
  </si>
  <si>
    <t>2581375</t>
  </si>
  <si>
    <t>维也纳3好酒店(台江桃赖大道店)</t>
  </si>
  <si>
    <t>181.00</t>
  </si>
  <si>
    <t>2022-06-08 19:52:09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</si>
</sst>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1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81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92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72</v>
      </c>
      <c r="AH8" t="s">
        <v>19</v>
      </c>
    </row>
    <row r="9" customHeight="1" spans="1:32">
      <c r="A9" s="10" t="s">
        <v>131</v>
      </c>
      <c r="B9" s="10"/>
      <c r="C9" s="10" t="s">
        <v>132</v>
      </c>
      <c r="D9" s="10"/>
      <c r="E9" s="10"/>
      <c r="F9" s="10"/>
      <c r="G9" s="10" t="s">
        <v>132</v>
      </c>
      <c r="H9" s="10" t="s">
        <v>132</v>
      </c>
      <c r="I9" s="10" t="s">
        <v>132</v>
      </c>
      <c r="J9" s="10" t="s">
        <v>132</v>
      </c>
      <c r="K9" s="10" t="s">
        <v>132</v>
      </c>
      <c r="L9" s="10" t="s">
        <v>132</v>
      </c>
      <c r="M9" s="10" t="s">
        <v>132</v>
      </c>
      <c r="N9" s="10" t="s">
        <v>132</v>
      </c>
      <c r="O9" s="10" t="s">
        <v>132</v>
      </c>
      <c r="P9" s="10" t="s">
        <v>132</v>
      </c>
      <c r="Q9" s="10"/>
      <c r="R9" s="13" t="s">
        <v>20</v>
      </c>
      <c r="S9" s="13" t="s">
        <v>19</v>
      </c>
      <c r="T9" s="10" t="s">
        <v>132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132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9" t="s">
        <v>137</v>
      </c>
      <c r="M1" s="4" t="s">
        <v>138</v>
      </c>
      <c r="N1" s="4" t="s">
        <v>139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141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80</v>
      </c>
      <c r="E2" t="str">
        <f>VLOOKUP(A2,HOP!A:L,12,0)</f>
        <v>80.00</v>
      </c>
      <c r="F2" t="str">
        <f>VLOOKUP(A2,HOP!A:C,3,0)</f>
        <v>2581549</v>
      </c>
      <c r="G2">
        <f>D2-E2</f>
        <v>0</v>
      </c>
      <c r="H2" t="str">
        <f>$H$1&amp;F2</f>
        <v>，2581549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166</v>
      </c>
      <c r="E3" t="str">
        <f>VLOOKUP(A3,HOP!A:L,12,0)</f>
        <v>166.00</v>
      </c>
      <c r="F3" t="str">
        <f>VLOOKUP(A3,HOP!A:C,3,0)</f>
        <v>2581465</v>
      </c>
      <c r="G3">
        <f t="shared" ref="G3:G8" si="0">D3-E3</f>
        <v>0</v>
      </c>
      <c r="H3" t="str">
        <f t="shared" ref="H3:H8" si="1">$H$1&amp;F3</f>
        <v>，2581465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169</v>
      </c>
      <c r="E4" t="str">
        <f>VLOOKUP(A4,HOP!A:L,12,0)</f>
        <v>169.00</v>
      </c>
      <c r="F4" t="str">
        <f>VLOOKUP(A4,HOP!A:C,3,0)</f>
        <v>2581588</v>
      </c>
      <c r="G4">
        <f t="shared" si="0"/>
        <v>0</v>
      </c>
      <c r="H4" t="str">
        <f t="shared" si="1"/>
        <v>，2581588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89</v>
      </c>
      <c r="E5" t="str">
        <f>VLOOKUP(A5,HOP!A:L,12,0)</f>
        <v>89.00</v>
      </c>
      <c r="F5" t="str">
        <f>VLOOKUP(A5,HOP!A:C,3,0)</f>
        <v>2581427</v>
      </c>
      <c r="G5">
        <f t="shared" si="0"/>
        <v>0</v>
      </c>
      <c r="H5" t="str">
        <f t="shared" si="1"/>
        <v>，2581427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97</v>
      </c>
      <c r="E6" t="str">
        <f>VLOOKUP(A6,HOP!A:L,12,0)</f>
        <v>97.00</v>
      </c>
      <c r="F6" t="str">
        <f>VLOOKUP(A6,HOP!A:C,3,0)</f>
        <v>2581436</v>
      </c>
      <c r="G6">
        <f t="shared" si="0"/>
        <v>0</v>
      </c>
      <c r="H6" t="str">
        <f t="shared" si="1"/>
        <v>，2581436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79</v>
      </c>
      <c r="E7" t="str">
        <f>VLOOKUP(A7,HOP!A:L,12,0)</f>
        <v>79.00</v>
      </c>
      <c r="F7" t="str">
        <f>VLOOKUP(A7,HOP!A:C,3,0)</f>
        <v>2581446</v>
      </c>
      <c r="G7">
        <f t="shared" si="0"/>
        <v>0</v>
      </c>
      <c r="H7" t="str">
        <f t="shared" si="1"/>
        <v>，2581446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78</v>
      </c>
      <c r="C8" s="7" t="s">
        <v>79</v>
      </c>
      <c r="D8" s="3">
        <v>181</v>
      </c>
      <c r="E8" t="str">
        <f>VLOOKUP(A8,HOP!A:L,12,0)</f>
        <v>181.00</v>
      </c>
      <c r="F8" t="str">
        <f>VLOOKUP(A8,HOP!A:C,3,0)</f>
        <v>2581375</v>
      </c>
      <c r="G8">
        <f t="shared" si="0"/>
        <v>0</v>
      </c>
      <c r="H8" t="str">
        <f t="shared" si="1"/>
        <v>，2581375</v>
      </c>
      <c r="I8" t="str">
        <f>VLOOKUP(A8,HOP!A:U,21,0)</f>
        <v>直连</v>
      </c>
    </row>
    <row r="10" spans="4:4">
      <c r="D10" s="3">
        <f>SUM(D2:D9)</f>
        <v>861</v>
      </c>
    </row>
    <row r="11" ht="14.25" spans="4:4">
      <c r="D11" s="8" t="s">
        <v>22</v>
      </c>
    </row>
    <row r="15" spans="1:1">
      <c r="A15" t="s">
        <v>142</v>
      </c>
    </row>
    <row r="16" spans="1:1">
      <c r="A16" s="5" t="s">
        <v>143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144</v>
      </c>
      <c r="B1" s="2" t="s">
        <v>145</v>
      </c>
      <c r="C1" s="2" t="s">
        <v>146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</row>
    <row r="2" s="1" customFormat="1" spans="1:21">
      <c r="A2" s="1" t="s">
        <v>93</v>
      </c>
      <c r="B2" s="1" t="s">
        <v>78</v>
      </c>
      <c r="C2" s="1" t="s">
        <v>161</v>
      </c>
      <c r="D2" s="1" t="s">
        <v>95</v>
      </c>
      <c r="E2" s="1" t="s">
        <v>96</v>
      </c>
      <c r="F2" s="1" t="s">
        <v>78</v>
      </c>
      <c r="G2" s="1" t="s">
        <v>79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72</v>
      </c>
      <c r="T2" s="1" t="s">
        <v>34</v>
      </c>
      <c r="U2" s="1" t="s">
        <v>170</v>
      </c>
    </row>
    <row r="3" s="1" customFormat="1" spans="1:21">
      <c r="A3" s="1" t="s">
        <v>70</v>
      </c>
      <c r="B3" s="1" t="s">
        <v>78</v>
      </c>
      <c r="C3" s="1" t="s">
        <v>171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162</v>
      </c>
      <c r="I3" s="1" t="s">
        <v>172</v>
      </c>
      <c r="J3" s="1" t="s">
        <v>164</v>
      </c>
      <c r="K3" s="1" t="s">
        <v>172</v>
      </c>
      <c r="L3" s="1" t="s">
        <v>172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173</v>
      </c>
      <c r="S3" s="1" t="s">
        <v>72</v>
      </c>
      <c r="T3" s="1" t="s">
        <v>34</v>
      </c>
      <c r="U3" s="1" t="s">
        <v>170</v>
      </c>
    </row>
    <row r="4" s="1" customFormat="1" spans="1:21">
      <c r="A4" s="1" t="s">
        <v>85</v>
      </c>
      <c r="B4" s="1" t="s">
        <v>78</v>
      </c>
      <c r="C4" s="1" t="s">
        <v>174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162</v>
      </c>
      <c r="I4" s="1" t="s">
        <v>175</v>
      </c>
      <c r="J4" s="1" t="s">
        <v>164</v>
      </c>
      <c r="K4" s="1" t="s">
        <v>175</v>
      </c>
      <c r="L4" s="1" t="s">
        <v>175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176</v>
      </c>
      <c r="S4" s="1" t="s">
        <v>72</v>
      </c>
      <c r="T4" s="1" t="s">
        <v>34</v>
      </c>
      <c r="U4" s="1" t="s">
        <v>170</v>
      </c>
    </row>
    <row r="5" s="1" customFormat="1" spans="1:21">
      <c r="A5" s="1" t="s">
        <v>117</v>
      </c>
      <c r="B5" s="1" t="s">
        <v>78</v>
      </c>
      <c r="C5" s="1" t="s">
        <v>177</v>
      </c>
      <c r="D5" s="1" t="s">
        <v>119</v>
      </c>
      <c r="E5" s="1" t="s">
        <v>120</v>
      </c>
      <c r="F5" s="1" t="s">
        <v>78</v>
      </c>
      <c r="G5" s="1" t="s">
        <v>79</v>
      </c>
      <c r="H5" s="1" t="s">
        <v>162</v>
      </c>
      <c r="I5" s="1" t="s">
        <v>178</v>
      </c>
      <c r="J5" s="1" t="s">
        <v>164</v>
      </c>
      <c r="K5" s="1" t="s">
        <v>178</v>
      </c>
      <c r="L5" s="1" t="s">
        <v>178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179</v>
      </c>
      <c r="S5" s="1" t="s">
        <v>72</v>
      </c>
      <c r="T5" s="1" t="s">
        <v>34</v>
      </c>
      <c r="U5" s="1" t="s">
        <v>170</v>
      </c>
    </row>
    <row r="6" s="1" customFormat="1" spans="1:21">
      <c r="A6" s="1" t="s">
        <v>109</v>
      </c>
      <c r="B6" s="1" t="s">
        <v>78</v>
      </c>
      <c r="C6" s="1" t="s">
        <v>180</v>
      </c>
      <c r="D6" s="1" t="s">
        <v>111</v>
      </c>
      <c r="E6" s="1" t="s">
        <v>112</v>
      </c>
      <c r="F6" s="1" t="s">
        <v>78</v>
      </c>
      <c r="G6" s="1" t="s">
        <v>79</v>
      </c>
      <c r="H6" s="1" t="s">
        <v>162</v>
      </c>
      <c r="I6" s="1" t="s">
        <v>181</v>
      </c>
      <c r="J6" s="1" t="s">
        <v>164</v>
      </c>
      <c r="K6" s="1" t="s">
        <v>181</v>
      </c>
      <c r="L6" s="1" t="s">
        <v>181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168</v>
      </c>
      <c r="R6" s="1" t="s">
        <v>182</v>
      </c>
      <c r="S6" s="1" t="s">
        <v>72</v>
      </c>
      <c r="T6" s="1" t="s">
        <v>34</v>
      </c>
      <c r="U6" s="1" t="s">
        <v>170</v>
      </c>
    </row>
    <row r="7" s="1" customFormat="1" spans="1:21">
      <c r="A7" s="1" t="s">
        <v>101</v>
      </c>
      <c r="B7" s="1" t="s">
        <v>78</v>
      </c>
      <c r="C7" s="1" t="s">
        <v>183</v>
      </c>
      <c r="D7" s="1" t="s">
        <v>184</v>
      </c>
      <c r="E7" s="1" t="s">
        <v>104</v>
      </c>
      <c r="F7" s="1" t="s">
        <v>78</v>
      </c>
      <c r="G7" s="1" t="s">
        <v>79</v>
      </c>
      <c r="H7" s="1" t="s">
        <v>162</v>
      </c>
      <c r="I7" s="1" t="s">
        <v>185</v>
      </c>
      <c r="J7" s="1" t="s">
        <v>164</v>
      </c>
      <c r="K7" s="1" t="s">
        <v>185</v>
      </c>
      <c r="L7" s="1" t="s">
        <v>185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186</v>
      </c>
      <c r="S7" s="1" t="s">
        <v>72</v>
      </c>
      <c r="T7" s="1" t="s">
        <v>34</v>
      </c>
      <c r="U7" s="1" t="s">
        <v>170</v>
      </c>
    </row>
    <row r="8" s="1" customFormat="1" spans="1:21">
      <c r="A8" s="1" t="s">
        <v>123</v>
      </c>
      <c r="B8" s="1" t="s">
        <v>78</v>
      </c>
      <c r="C8" s="1" t="s">
        <v>187</v>
      </c>
      <c r="D8" s="1" t="s">
        <v>188</v>
      </c>
      <c r="E8" s="1" t="s">
        <v>126</v>
      </c>
      <c r="F8" s="1" t="s">
        <v>78</v>
      </c>
      <c r="G8" s="1" t="s">
        <v>79</v>
      </c>
      <c r="H8" s="1" t="s">
        <v>162</v>
      </c>
      <c r="I8" s="1" t="s">
        <v>189</v>
      </c>
      <c r="J8" s="1" t="s">
        <v>164</v>
      </c>
      <c r="K8" s="1" t="s">
        <v>189</v>
      </c>
      <c r="L8" s="1" t="s">
        <v>189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190</v>
      </c>
      <c r="S8" s="1" t="s">
        <v>72</v>
      </c>
      <c r="T8" s="1" t="s">
        <v>34</v>
      </c>
      <c r="U8" s="1" t="s">
        <v>170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2022-06-10T02:50:49Z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F7793D2BC2B142C7813E20EAB54BA2C9</vt:lpwstr>
  </property>
</Properties>
</file>