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对账!$A$1:$J$21</definedName>
  </definedNames>
  <calcPr calcId="144525" concurrentCalc="0"/>
</workbook>
</file>

<file path=xl/sharedStrings.xml><?xml version="1.0" encoding="utf-8"?>
<sst xmlns="http://schemas.openxmlformats.org/spreadsheetml/2006/main" count="606" uniqueCount="176">
  <si>
    <t>同程旅行对账单
(账期：20220606-20220612)</t>
  </si>
  <si>
    <t>应付房费总金额</t>
  </si>
  <si>
    <t>应付罚金总金额</t>
  </si>
  <si>
    <t>调整项</t>
  </si>
  <si>
    <t>币种</t>
  </si>
  <si>
    <t>应付合计</t>
  </si>
  <si>
    <t>3748.00</t>
  </si>
  <si>
    <t>0.00</t>
  </si>
  <si>
    <t>CNY</t>
  </si>
  <si>
    <t>贵阳溪山里酒店</t>
  </si>
  <si>
    <t/>
  </si>
  <si>
    <t>小计:1408.00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</si>
  <si>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</si>
  <si>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</si>
  <si>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</si>
  <si>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</si>
  <si>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</si>
  <si>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</si>
  <si>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</si>
  <si>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</si>
  <si>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</si>
  <si>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</si>
  <si>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</si>
  <si>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</si>
  <si>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1454634379</t>
  </si>
  <si>
    <t>179820</t>
  </si>
  <si>
    <t>郑子恒</t>
  </si>
  <si>
    <t>高级精致房</t>
  </si>
  <si>
    <t>非分账</t>
  </si>
  <si>
    <t>2022/06/05</t>
  </si>
  <si>
    <t>2022/06/06</t>
  </si>
  <si>
    <t>1.00</t>
  </si>
  <si>
    <t>352.00</t>
  </si>
  <si>
    <t>1457007867</t>
  </si>
  <si>
    <t>179882</t>
  </si>
  <si>
    <t>赵崧淋</t>
  </si>
  <si>
    <t>2022/06/07</t>
  </si>
  <si>
    <t>2022/06/08</t>
  </si>
  <si>
    <t>1459471553</t>
  </si>
  <si>
    <t>179925</t>
  </si>
  <si>
    <t>游建松</t>
  </si>
  <si>
    <t>2022/06/09</t>
  </si>
  <si>
    <t>2022/06/10</t>
  </si>
  <si>
    <t>1459513473</t>
  </si>
  <si>
    <t>179927</t>
  </si>
  <si>
    <t>唐锡婵</t>
  </si>
  <si>
    <t>英德石头酒店</t>
  </si>
  <si>
    <t>小计:208.00</t>
  </si>
  <si>
    <t>1457146045</t>
  </si>
  <si>
    <t>韩明明</t>
  </si>
  <si>
    <t>园景双人房</t>
  </si>
  <si>
    <t>208.00</t>
  </si>
  <si>
    <t>广州知祥酒店公寓</t>
  </si>
  <si>
    <t>小计:1080.00</t>
  </si>
  <si>
    <t>1455444227</t>
  </si>
  <si>
    <t>王健</t>
  </si>
  <si>
    <t>标准双床房</t>
  </si>
  <si>
    <t>170.00</t>
  </si>
  <si>
    <t>1456981673</t>
  </si>
  <si>
    <t>A1305</t>
  </si>
  <si>
    <t>刘芳林</t>
  </si>
  <si>
    <t>标准大床房</t>
  </si>
  <si>
    <t>145.00</t>
  </si>
  <si>
    <t>1457855503</t>
  </si>
  <si>
    <t>A1214</t>
  </si>
  <si>
    <t>邹亮</t>
  </si>
  <si>
    <t>150.00</t>
  </si>
  <si>
    <t>1458282487</t>
  </si>
  <si>
    <t>A1317</t>
  </si>
  <si>
    <t>罗帮海</t>
  </si>
  <si>
    <t>1458846889</t>
  </si>
  <si>
    <t>A1222</t>
  </si>
  <si>
    <t>唐潘潘</t>
  </si>
  <si>
    <t>1460268825</t>
  </si>
  <si>
    <t>A1212</t>
  </si>
  <si>
    <t>于松</t>
  </si>
  <si>
    <t>2022/06/11</t>
  </si>
  <si>
    <t>160.00</t>
  </si>
  <si>
    <t>1461509976</t>
  </si>
  <si>
    <t>房号A1220</t>
  </si>
  <si>
    <t>陈祖圣</t>
  </si>
  <si>
    <t>2022/06/12</t>
  </si>
  <si>
    <t>155.00</t>
  </si>
  <si>
    <t>舟山新海景大酒店</t>
  </si>
  <si>
    <t>小计:755.00</t>
  </si>
  <si>
    <t>1456739373</t>
  </si>
  <si>
    <t>朱哲勇</t>
  </si>
  <si>
    <t>商务双床房</t>
  </si>
  <si>
    <t>120.00</t>
  </si>
  <si>
    <t>1457902611</t>
  </si>
  <si>
    <t>于晓燕</t>
  </si>
  <si>
    <t>125.00</t>
  </si>
  <si>
    <t>1459025897</t>
  </si>
  <si>
    <t>1459051524</t>
  </si>
  <si>
    <t>费意</t>
  </si>
  <si>
    <t>1460661050</t>
  </si>
  <si>
    <t>130.00</t>
  </si>
  <si>
    <t>1461562288</t>
  </si>
  <si>
    <t>张鹏</t>
  </si>
  <si>
    <t>ES成享国际公寓(佛山金融高新区地铁站)</t>
  </si>
  <si>
    <t>小计:297.00</t>
  </si>
  <si>
    <t>1457221273</t>
  </si>
  <si>
    <t>谈让志</t>
  </si>
  <si>
    <t>豪华大床房</t>
  </si>
  <si>
    <t>152.00</t>
  </si>
  <si>
    <t>1461693598</t>
  </si>
  <si>
    <t>林建标</t>
  </si>
  <si>
    <t>豪华双床房</t>
  </si>
  <si>
    <t>，</t>
  </si>
  <si>
    <t>202206051600030020</t>
  </si>
  <si>
    <t>202206071730590021</t>
  </si>
  <si>
    <t>202206092104370020</t>
  </si>
  <si>
    <t>202206092203450020</t>
  </si>
  <si>
    <t>直采</t>
  </si>
  <si>
    <t>单号少录一个145714604</t>
  </si>
  <si>
    <t>202206060857290020</t>
  </si>
  <si>
    <t>202206071657500021</t>
  </si>
  <si>
    <t>202206081116300022</t>
  </si>
  <si>
    <t>202206082010030020</t>
  </si>
  <si>
    <t>202206090801400021</t>
  </si>
  <si>
    <t>202206101339430021</t>
  </si>
  <si>
    <t>202206111538190022</t>
  </si>
  <si>
    <t>202206072158530021</t>
  </si>
  <si>
    <t>202206111931000021</t>
  </si>
  <si>
    <t>此单实际同程金额是145元，房集多录10元</t>
  </si>
  <si>
    <t>A220614112816481</t>
  </si>
  <si>
    <t>房集：i220614112717  2785元</t>
  </si>
  <si>
    <t>总计：3748元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</si>
  <si>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</si>
  <si>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</si>
  <si>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</si>
  <si>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</si>
  <si>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</si>
  <si>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</si>
  <si>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</si>
  <si>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</si>
  <si>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</si>
  <si>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</si>
  <si>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</si>
  <si>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</si>
  <si>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</si>
  <si>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</si>
  <si>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</si>
  <si>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</si>
  <si>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</si>
  <si>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</si>
  <si>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</si>
  <si>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</si>
  <si>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2586479</t>
  </si>
  <si>
    <t>2022-06-12</t>
  </si>
  <si>
    <t>退房日周结</t>
  </si>
  <si>
    <t>RMB</t>
  </si>
  <si>
    <t>0</t>
  </si>
  <si>
    <t>同程艺龙国内酒店EBK</t>
  </si>
  <si>
    <t>3703</t>
  </si>
  <si>
    <t>2022-06-11 16:50:40</t>
  </si>
  <si>
    <t>否</t>
  </si>
  <si>
    <t>广州汇登信息科技有限公司</t>
  </si>
  <si>
    <t>2022-06-10</t>
  </si>
  <si>
    <t>2585223</t>
  </si>
  <si>
    <t>2022-06-10 22:20:33</t>
  </si>
  <si>
    <t>2022-06-09</t>
  </si>
  <si>
    <t>2582317</t>
  </si>
  <si>
    <t>2022-06-09 12:21:58</t>
  </si>
  <si>
    <t>2582267</t>
  </si>
  <si>
    <t>2022-06-09 11:58:32</t>
  </si>
  <si>
    <t>2022-06-08</t>
  </si>
  <si>
    <t>2580957</t>
  </si>
  <si>
    <t>2022-06-08 14:05:32</t>
  </si>
  <si>
    <t>145714604</t>
  </si>
  <si>
    <t>2022-06-07</t>
  </si>
  <si>
    <t>2580204</t>
  </si>
  <si>
    <t>英德英石园石头酒店</t>
  </si>
  <si>
    <t>2022-06-07 20:26:24</t>
  </si>
  <si>
    <t>2579576</t>
  </si>
  <si>
    <t>2022-06-07 12:00:13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</si>
</sst>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9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27</v>
      </c>
      <c r="G13" t="s">
        <v>28</v>
      </c>
      <c r="H13" t="s">
        <v>36</v>
      </c>
      <c r="I13" t="s">
        <v>37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38</v>
      </c>
      <c r="D14" t="s">
        <v>39</v>
      </c>
      <c r="E14" t="s">
        <v>40</v>
      </c>
      <c r="F14" t="s">
        <v>27</v>
      </c>
      <c r="G14" t="s">
        <v>28</v>
      </c>
      <c r="H14" t="s">
        <v>41</v>
      </c>
      <c r="I14" t="s">
        <v>42</v>
      </c>
      <c r="J14" t="s">
        <v>31</v>
      </c>
      <c r="K14" t="s">
        <v>8</v>
      </c>
      <c r="L14" t="s">
        <v>10</v>
      </c>
      <c r="M14" t="s">
        <v>32</v>
      </c>
    </row>
    <row r="15" spans="2:13">
      <c r="B15" t="s">
        <v>23</v>
      </c>
      <c r="C15" t="s">
        <v>43</v>
      </c>
      <c r="D15" t="s">
        <v>44</v>
      </c>
      <c r="E15" t="s">
        <v>45</v>
      </c>
      <c r="F15" t="s">
        <v>27</v>
      </c>
      <c r="G15" t="s">
        <v>28</v>
      </c>
      <c r="H15" t="s">
        <v>41</v>
      </c>
      <c r="I15" t="s">
        <v>42</v>
      </c>
      <c r="J15" t="s">
        <v>31</v>
      </c>
      <c r="K15" t="s">
        <v>8</v>
      </c>
      <c r="L15" t="s">
        <v>10</v>
      </c>
      <c r="M15" t="s">
        <v>32</v>
      </c>
    </row>
    <row r="16" spans="2:12">
      <c r="B16" s="3" t="s">
        <v>46</v>
      </c>
      <c r="C16" s="3" t="s">
        <v>10</v>
      </c>
      <c r="D16" s="3" t="s">
        <v>10</v>
      </c>
      <c r="E16" s="3" t="s">
        <v>10</v>
      </c>
      <c r="F16" s="3" t="s">
        <v>47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3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20</v>
      </c>
      <c r="K17" s="3" t="s">
        <v>4</v>
      </c>
      <c r="L17" s="3" t="s">
        <v>21</v>
      </c>
      <c r="M17" s="3" t="s">
        <v>22</v>
      </c>
    </row>
    <row r="18" spans="2:13">
      <c r="B18" t="s">
        <v>23</v>
      </c>
      <c r="C18" t="s">
        <v>48</v>
      </c>
      <c r="D18" t="s">
        <v>10</v>
      </c>
      <c r="E18" t="s">
        <v>49</v>
      </c>
      <c r="F18" t="s">
        <v>50</v>
      </c>
      <c r="G18" t="s">
        <v>28</v>
      </c>
      <c r="H18" t="s">
        <v>36</v>
      </c>
      <c r="I18" t="s">
        <v>37</v>
      </c>
      <c r="J18" t="s">
        <v>31</v>
      </c>
      <c r="K18" t="s">
        <v>8</v>
      </c>
      <c r="L18" t="s">
        <v>10</v>
      </c>
      <c r="M18" t="s">
        <v>51</v>
      </c>
    </row>
    <row r="19" spans="2:12">
      <c r="B19" s="3" t="s">
        <v>52</v>
      </c>
      <c r="C19" s="3" t="s">
        <v>10</v>
      </c>
      <c r="D19" s="3" t="s">
        <v>10</v>
      </c>
      <c r="E19" s="3" t="s">
        <v>10</v>
      </c>
      <c r="F19" s="3" t="s">
        <v>53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3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20</v>
      </c>
      <c r="K20" s="3" t="s">
        <v>4</v>
      </c>
      <c r="L20" s="3" t="s">
        <v>21</v>
      </c>
      <c r="M20" s="3" t="s">
        <v>22</v>
      </c>
    </row>
    <row r="21" spans="2:13">
      <c r="B21" t="s">
        <v>23</v>
      </c>
      <c r="C21" t="s">
        <v>54</v>
      </c>
      <c r="D21" t="s">
        <v>10</v>
      </c>
      <c r="E21" t="s">
        <v>55</v>
      </c>
      <c r="F21" t="s">
        <v>56</v>
      </c>
      <c r="G21" t="s">
        <v>28</v>
      </c>
      <c r="H21" t="s">
        <v>30</v>
      </c>
      <c r="I21" t="s">
        <v>36</v>
      </c>
      <c r="J21" t="s">
        <v>31</v>
      </c>
      <c r="K21" t="s">
        <v>8</v>
      </c>
      <c r="L21" t="s">
        <v>10</v>
      </c>
      <c r="M21" t="s">
        <v>57</v>
      </c>
    </row>
    <row r="22" spans="2:13">
      <c r="B22" t="s">
        <v>23</v>
      </c>
      <c r="C22" t="s">
        <v>58</v>
      </c>
      <c r="D22" t="s">
        <v>59</v>
      </c>
      <c r="E22" t="s">
        <v>60</v>
      </c>
      <c r="F22" t="s">
        <v>61</v>
      </c>
      <c r="G22" t="s">
        <v>28</v>
      </c>
      <c r="H22" t="s">
        <v>36</v>
      </c>
      <c r="I22" t="s">
        <v>37</v>
      </c>
      <c r="J22" t="s">
        <v>31</v>
      </c>
      <c r="K22" t="s">
        <v>8</v>
      </c>
      <c r="L22" t="s">
        <v>10</v>
      </c>
      <c r="M22" t="s">
        <v>62</v>
      </c>
    </row>
    <row r="23" spans="2:13">
      <c r="B23" t="s">
        <v>23</v>
      </c>
      <c r="C23" t="s">
        <v>63</v>
      </c>
      <c r="D23" t="s">
        <v>64</v>
      </c>
      <c r="E23" t="s">
        <v>65</v>
      </c>
      <c r="F23" t="s">
        <v>61</v>
      </c>
      <c r="G23" t="s">
        <v>28</v>
      </c>
      <c r="H23" t="s">
        <v>37</v>
      </c>
      <c r="I23" t="s">
        <v>41</v>
      </c>
      <c r="J23" t="s">
        <v>31</v>
      </c>
      <c r="K23" t="s">
        <v>8</v>
      </c>
      <c r="L23" t="s">
        <v>10</v>
      </c>
      <c r="M23" t="s">
        <v>66</v>
      </c>
    </row>
    <row r="24" spans="2:13">
      <c r="B24" t="s">
        <v>23</v>
      </c>
      <c r="C24" t="s">
        <v>67</v>
      </c>
      <c r="D24" t="s">
        <v>68</v>
      </c>
      <c r="E24" t="s">
        <v>69</v>
      </c>
      <c r="F24" t="s">
        <v>61</v>
      </c>
      <c r="G24" t="s">
        <v>28</v>
      </c>
      <c r="H24" t="s">
        <v>37</v>
      </c>
      <c r="I24" t="s">
        <v>41</v>
      </c>
      <c r="J24" t="s">
        <v>31</v>
      </c>
      <c r="K24" t="s">
        <v>8</v>
      </c>
      <c r="L24" t="s">
        <v>10</v>
      </c>
      <c r="M24" t="s">
        <v>66</v>
      </c>
    </row>
    <row r="25" spans="2:13">
      <c r="B25" t="s">
        <v>23</v>
      </c>
      <c r="C25" t="s">
        <v>70</v>
      </c>
      <c r="D25" t="s">
        <v>71</v>
      </c>
      <c r="E25" t="s">
        <v>72</v>
      </c>
      <c r="F25" t="s">
        <v>61</v>
      </c>
      <c r="G25" t="s">
        <v>28</v>
      </c>
      <c r="H25" t="s">
        <v>41</v>
      </c>
      <c r="I25" t="s">
        <v>42</v>
      </c>
      <c r="J25" t="s">
        <v>31</v>
      </c>
      <c r="K25" t="s">
        <v>8</v>
      </c>
      <c r="L25" t="s">
        <v>10</v>
      </c>
      <c r="M25" t="s">
        <v>66</v>
      </c>
    </row>
    <row r="26" spans="2:13">
      <c r="B26" t="s">
        <v>23</v>
      </c>
      <c r="C26" t="s">
        <v>73</v>
      </c>
      <c r="D26" t="s">
        <v>74</v>
      </c>
      <c r="E26" t="s">
        <v>75</v>
      </c>
      <c r="F26" t="s">
        <v>61</v>
      </c>
      <c r="G26" t="s">
        <v>28</v>
      </c>
      <c r="H26" t="s">
        <v>42</v>
      </c>
      <c r="I26" t="s">
        <v>76</v>
      </c>
      <c r="J26" t="s">
        <v>31</v>
      </c>
      <c r="K26" t="s">
        <v>8</v>
      </c>
      <c r="L26" t="s">
        <v>10</v>
      </c>
      <c r="M26" t="s">
        <v>77</v>
      </c>
    </row>
    <row r="27" spans="2:13">
      <c r="B27" t="s">
        <v>23</v>
      </c>
      <c r="C27" t="s">
        <v>78</v>
      </c>
      <c r="D27" t="s">
        <v>79</v>
      </c>
      <c r="E27" t="s">
        <v>80</v>
      </c>
      <c r="F27" t="s">
        <v>61</v>
      </c>
      <c r="G27" t="s">
        <v>28</v>
      </c>
      <c r="H27" t="s">
        <v>76</v>
      </c>
      <c r="I27" t="s">
        <v>81</v>
      </c>
      <c r="J27" t="s">
        <v>31</v>
      </c>
      <c r="K27" t="s">
        <v>8</v>
      </c>
      <c r="L27" t="s">
        <v>10</v>
      </c>
      <c r="M27" t="s">
        <v>82</v>
      </c>
    </row>
    <row r="28" spans="2:12">
      <c r="B28" s="3" t="s">
        <v>83</v>
      </c>
      <c r="C28" s="3" t="s">
        <v>10</v>
      </c>
      <c r="D28" s="3" t="s">
        <v>10</v>
      </c>
      <c r="E28" s="3" t="s">
        <v>10</v>
      </c>
      <c r="F28" s="3" t="s">
        <v>84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3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  <c r="K29" s="3" t="s">
        <v>4</v>
      </c>
      <c r="L29" s="3" t="s">
        <v>21</v>
      </c>
      <c r="M29" s="3" t="s">
        <v>22</v>
      </c>
    </row>
    <row r="30" spans="2:13">
      <c r="B30" t="s">
        <v>23</v>
      </c>
      <c r="C30" t="s">
        <v>85</v>
      </c>
      <c r="D30" t="s">
        <v>10</v>
      </c>
      <c r="E30" t="s">
        <v>86</v>
      </c>
      <c r="F30" t="s">
        <v>87</v>
      </c>
      <c r="G30" t="s">
        <v>28</v>
      </c>
      <c r="H30" t="s">
        <v>36</v>
      </c>
      <c r="I30" t="s">
        <v>37</v>
      </c>
      <c r="J30" t="s">
        <v>31</v>
      </c>
      <c r="K30" t="s">
        <v>8</v>
      </c>
      <c r="L30" t="s">
        <v>10</v>
      </c>
      <c r="M30" t="s">
        <v>88</v>
      </c>
    </row>
    <row r="31" spans="2:13">
      <c r="B31" t="s">
        <v>23</v>
      </c>
      <c r="C31" t="s">
        <v>89</v>
      </c>
      <c r="D31" t="s">
        <v>10</v>
      </c>
      <c r="E31" t="s">
        <v>90</v>
      </c>
      <c r="F31" t="s">
        <v>87</v>
      </c>
      <c r="G31" t="s">
        <v>28</v>
      </c>
      <c r="H31" t="s">
        <v>37</v>
      </c>
      <c r="I31" t="s">
        <v>41</v>
      </c>
      <c r="J31" t="s">
        <v>31</v>
      </c>
      <c r="K31" t="s">
        <v>8</v>
      </c>
      <c r="L31" t="s">
        <v>10</v>
      </c>
      <c r="M31" t="s">
        <v>91</v>
      </c>
    </row>
    <row r="32" spans="2:13">
      <c r="B32" t="s">
        <v>23</v>
      </c>
      <c r="C32" t="s">
        <v>92</v>
      </c>
      <c r="D32" t="s">
        <v>10</v>
      </c>
      <c r="E32" t="s">
        <v>90</v>
      </c>
      <c r="F32" t="s">
        <v>87</v>
      </c>
      <c r="G32" t="s">
        <v>28</v>
      </c>
      <c r="H32" t="s">
        <v>41</v>
      </c>
      <c r="I32" t="s">
        <v>42</v>
      </c>
      <c r="J32" t="s">
        <v>31</v>
      </c>
      <c r="K32" t="s">
        <v>8</v>
      </c>
      <c r="L32" t="s">
        <v>10</v>
      </c>
      <c r="M32" t="s">
        <v>91</v>
      </c>
    </row>
    <row r="33" spans="2:13">
      <c r="B33" t="s">
        <v>23</v>
      </c>
      <c r="C33" t="s">
        <v>93</v>
      </c>
      <c r="D33" t="s">
        <v>10</v>
      </c>
      <c r="E33" t="s">
        <v>94</v>
      </c>
      <c r="F33" t="s">
        <v>87</v>
      </c>
      <c r="G33" t="s">
        <v>28</v>
      </c>
      <c r="H33" t="s">
        <v>41</v>
      </c>
      <c r="I33" t="s">
        <v>42</v>
      </c>
      <c r="J33" t="s">
        <v>31</v>
      </c>
      <c r="K33" t="s">
        <v>8</v>
      </c>
      <c r="L33" t="s">
        <v>10</v>
      </c>
      <c r="M33" t="s">
        <v>91</v>
      </c>
    </row>
    <row r="34" spans="2:13">
      <c r="B34" t="s">
        <v>23</v>
      </c>
      <c r="C34" t="s">
        <v>95</v>
      </c>
      <c r="D34" t="s">
        <v>10</v>
      </c>
      <c r="E34" t="s">
        <v>94</v>
      </c>
      <c r="F34" t="s">
        <v>87</v>
      </c>
      <c r="G34" t="s">
        <v>28</v>
      </c>
      <c r="H34" t="s">
        <v>76</v>
      </c>
      <c r="I34" t="s">
        <v>81</v>
      </c>
      <c r="J34" t="s">
        <v>31</v>
      </c>
      <c r="K34" t="s">
        <v>8</v>
      </c>
      <c r="L34" t="s">
        <v>10</v>
      </c>
      <c r="M34" t="s">
        <v>96</v>
      </c>
    </row>
    <row r="35" spans="2:13">
      <c r="B35" t="s">
        <v>23</v>
      </c>
      <c r="C35" t="s">
        <v>97</v>
      </c>
      <c r="D35" t="s">
        <v>10</v>
      </c>
      <c r="E35" t="s">
        <v>98</v>
      </c>
      <c r="F35" t="s">
        <v>87</v>
      </c>
      <c r="G35" t="s">
        <v>28</v>
      </c>
      <c r="H35" t="s">
        <v>76</v>
      </c>
      <c r="I35" t="s">
        <v>81</v>
      </c>
      <c r="J35" t="s">
        <v>31</v>
      </c>
      <c r="K35" t="s">
        <v>8</v>
      </c>
      <c r="L35" t="s">
        <v>10</v>
      </c>
      <c r="M35" t="s">
        <v>96</v>
      </c>
    </row>
    <row r="36" spans="2:12">
      <c r="B36" s="3" t="s">
        <v>99</v>
      </c>
      <c r="C36" s="3" t="s">
        <v>10</v>
      </c>
      <c r="D36" s="3" t="s">
        <v>10</v>
      </c>
      <c r="E36" s="3" t="s">
        <v>10</v>
      </c>
      <c r="F36" s="3" t="s">
        <v>100</v>
      </c>
      <c r="G36" s="3" t="s">
        <v>10</v>
      </c>
      <c r="H36" s="3" t="s">
        <v>10</v>
      </c>
      <c r="I36" s="3" t="s">
        <v>10</v>
      </c>
      <c r="J36" s="3" t="s">
        <v>10</v>
      </c>
      <c r="K36" s="3" t="s">
        <v>10</v>
      </c>
      <c r="L36" s="3" t="s">
        <v>10</v>
      </c>
    </row>
    <row r="37" spans="2:13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20</v>
      </c>
      <c r="K37" s="3" t="s">
        <v>4</v>
      </c>
      <c r="L37" s="3" t="s">
        <v>21</v>
      </c>
      <c r="M37" s="3" t="s">
        <v>22</v>
      </c>
    </row>
    <row r="38" spans="2:13">
      <c r="B38" t="s">
        <v>23</v>
      </c>
      <c r="C38" t="s">
        <v>101</v>
      </c>
      <c r="D38" t="s">
        <v>10</v>
      </c>
      <c r="E38" t="s">
        <v>102</v>
      </c>
      <c r="F38" t="s">
        <v>103</v>
      </c>
      <c r="G38" t="s">
        <v>28</v>
      </c>
      <c r="H38" t="s">
        <v>36</v>
      </c>
      <c r="I38" t="s">
        <v>37</v>
      </c>
      <c r="J38" t="s">
        <v>31</v>
      </c>
      <c r="K38" t="s">
        <v>8</v>
      </c>
      <c r="L38" t="s">
        <v>10</v>
      </c>
      <c r="M38" t="s">
        <v>104</v>
      </c>
    </row>
    <row r="39" spans="2:13">
      <c r="B39" t="s">
        <v>23</v>
      </c>
      <c r="C39" t="s">
        <v>105</v>
      </c>
      <c r="D39" t="s">
        <v>10</v>
      </c>
      <c r="E39" t="s">
        <v>106</v>
      </c>
      <c r="F39" t="s">
        <v>107</v>
      </c>
      <c r="G39" t="s">
        <v>28</v>
      </c>
      <c r="H39" t="s">
        <v>76</v>
      </c>
      <c r="I39" t="s">
        <v>81</v>
      </c>
      <c r="J39" t="s">
        <v>31</v>
      </c>
      <c r="K39" t="s">
        <v>8</v>
      </c>
      <c r="L39" t="s">
        <v>10</v>
      </c>
      <c r="M39" t="s">
        <v>62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0"/>
  <sheetViews>
    <sheetView tabSelected="1" workbookViewId="0">
      <selection activeCell="D2" sqref="D2:D21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108</v>
      </c>
    </row>
    <row r="2" spans="1:10">
      <c r="A2">
        <v>1454634379</v>
      </c>
      <c r="B2" t="s">
        <v>29</v>
      </c>
      <c r="C2" t="s">
        <v>30</v>
      </c>
      <c r="D2" s="4">
        <v>352</v>
      </c>
      <c r="E2">
        <v>352</v>
      </c>
      <c r="F2" s="8" t="s">
        <v>109</v>
      </c>
      <c r="G2">
        <f>D2-E2</f>
        <v>0</v>
      </c>
      <c r="H2" t="str">
        <f>$H$1&amp;F2</f>
        <v>，202206051600030020</v>
      </c>
      <c r="I2" t="e">
        <f>VLOOKUP(A2,HOP!A:U,21,0)</f>
        <v>#N/A</v>
      </c>
      <c r="J2">
        <v>6.5</v>
      </c>
    </row>
    <row r="3" spans="1:10">
      <c r="A3">
        <v>1457007867</v>
      </c>
      <c r="B3" t="s">
        <v>36</v>
      </c>
      <c r="C3" t="s">
        <v>37</v>
      </c>
      <c r="D3" s="4">
        <v>352</v>
      </c>
      <c r="E3">
        <v>352</v>
      </c>
      <c r="F3" s="8" t="s">
        <v>110</v>
      </c>
      <c r="G3">
        <f t="shared" ref="G3:G21" si="0">D3-E3</f>
        <v>0</v>
      </c>
      <c r="H3" t="str">
        <f t="shared" ref="H3:H21" si="1">$H$1&amp;F3</f>
        <v>，202206071730590021</v>
      </c>
      <c r="I3" t="e">
        <f>VLOOKUP(A3,HOP!A:U,21,0)</f>
        <v>#N/A</v>
      </c>
      <c r="J3">
        <v>6.7</v>
      </c>
    </row>
    <row r="4" spans="1:10">
      <c r="A4">
        <v>1459471553</v>
      </c>
      <c r="B4" t="s">
        <v>41</v>
      </c>
      <c r="C4" t="s">
        <v>42</v>
      </c>
      <c r="D4" s="4">
        <v>352</v>
      </c>
      <c r="E4">
        <v>352</v>
      </c>
      <c r="F4" s="8" t="s">
        <v>111</v>
      </c>
      <c r="G4">
        <f t="shared" si="0"/>
        <v>0</v>
      </c>
      <c r="H4" t="str">
        <f t="shared" si="1"/>
        <v>，202206092104370020</v>
      </c>
      <c r="I4" t="e">
        <f>VLOOKUP(A4,HOP!A:U,21,0)</f>
        <v>#N/A</v>
      </c>
      <c r="J4">
        <v>6.9</v>
      </c>
    </row>
    <row r="5" spans="1:10">
      <c r="A5">
        <v>1459513473</v>
      </c>
      <c r="B5" t="s">
        <v>41</v>
      </c>
      <c r="C5" t="s">
        <v>42</v>
      </c>
      <c r="D5" s="4">
        <v>352</v>
      </c>
      <c r="E5">
        <v>352</v>
      </c>
      <c r="F5" s="8" t="s">
        <v>112</v>
      </c>
      <c r="G5">
        <f t="shared" si="0"/>
        <v>0</v>
      </c>
      <c r="H5" t="str">
        <f t="shared" si="1"/>
        <v>，202206092203450020</v>
      </c>
      <c r="I5" t="e">
        <f>VLOOKUP(A5,HOP!A:U,21,0)</f>
        <v>#N/A</v>
      </c>
      <c r="J5">
        <v>6.9</v>
      </c>
    </row>
    <row r="6" hidden="1" spans="1:12">
      <c r="A6">
        <v>1457146045</v>
      </c>
      <c r="B6" t="s">
        <v>36</v>
      </c>
      <c r="C6" t="s">
        <v>37</v>
      </c>
      <c r="D6" s="4">
        <v>208</v>
      </c>
      <c r="E6">
        <v>208</v>
      </c>
      <c r="F6">
        <v>2580204</v>
      </c>
      <c r="G6">
        <f t="shared" si="0"/>
        <v>0</v>
      </c>
      <c r="H6" t="str">
        <f t="shared" si="1"/>
        <v>，2580204</v>
      </c>
      <c r="I6" t="s">
        <v>113</v>
      </c>
      <c r="L6" t="s">
        <v>114</v>
      </c>
    </row>
    <row r="7" spans="1:10">
      <c r="A7">
        <v>1455444227</v>
      </c>
      <c r="B7" t="s">
        <v>30</v>
      </c>
      <c r="C7" t="s">
        <v>36</v>
      </c>
      <c r="D7" s="4">
        <v>170</v>
      </c>
      <c r="E7">
        <v>170</v>
      </c>
      <c r="F7" s="8" t="s">
        <v>115</v>
      </c>
      <c r="G7">
        <f t="shared" si="0"/>
        <v>0</v>
      </c>
      <c r="H7" t="str">
        <f t="shared" si="1"/>
        <v>，202206060857290020</v>
      </c>
      <c r="I7" t="e">
        <f>VLOOKUP(A7,HOP!A:U,21,0)</f>
        <v>#N/A</v>
      </c>
      <c r="J7">
        <v>6.6</v>
      </c>
    </row>
    <row r="8" spans="1:10">
      <c r="A8">
        <v>1456981673</v>
      </c>
      <c r="B8" t="s">
        <v>36</v>
      </c>
      <c r="C8" t="s">
        <v>37</v>
      </c>
      <c r="D8" s="4">
        <v>145</v>
      </c>
      <c r="E8">
        <v>145</v>
      </c>
      <c r="F8" s="8" t="s">
        <v>116</v>
      </c>
      <c r="G8">
        <f t="shared" si="0"/>
        <v>0</v>
      </c>
      <c r="H8" t="str">
        <f t="shared" si="1"/>
        <v>，202206071657500021</v>
      </c>
      <c r="I8" t="e">
        <f>VLOOKUP(A8,HOP!A:U,21,0)</f>
        <v>#N/A</v>
      </c>
      <c r="J8">
        <v>6.7</v>
      </c>
    </row>
    <row r="9" spans="1:10">
      <c r="A9">
        <v>1457855503</v>
      </c>
      <c r="B9" t="s">
        <v>37</v>
      </c>
      <c r="C9" t="s">
        <v>41</v>
      </c>
      <c r="D9" s="4">
        <v>150</v>
      </c>
      <c r="E9">
        <v>150</v>
      </c>
      <c r="F9" s="8" t="s">
        <v>117</v>
      </c>
      <c r="G9">
        <f t="shared" si="0"/>
        <v>0</v>
      </c>
      <c r="H9" t="str">
        <f t="shared" si="1"/>
        <v>，202206081116300022</v>
      </c>
      <c r="I9" t="e">
        <f>VLOOKUP(A9,HOP!A:U,21,0)</f>
        <v>#N/A</v>
      </c>
      <c r="J9">
        <v>6.8</v>
      </c>
    </row>
    <row r="10" spans="1:10">
      <c r="A10">
        <v>1458282487</v>
      </c>
      <c r="B10" t="s">
        <v>37</v>
      </c>
      <c r="C10" t="s">
        <v>41</v>
      </c>
      <c r="D10" s="4">
        <v>150</v>
      </c>
      <c r="E10">
        <v>150</v>
      </c>
      <c r="F10" s="8" t="s">
        <v>118</v>
      </c>
      <c r="G10">
        <f t="shared" si="0"/>
        <v>0</v>
      </c>
      <c r="H10" t="str">
        <f t="shared" si="1"/>
        <v>，202206082010030020</v>
      </c>
      <c r="I10" t="e">
        <f>VLOOKUP(A10,HOP!A:U,21,0)</f>
        <v>#N/A</v>
      </c>
      <c r="J10">
        <v>6.8</v>
      </c>
    </row>
    <row r="11" spans="1:10">
      <c r="A11">
        <v>1458846889</v>
      </c>
      <c r="B11" t="s">
        <v>41</v>
      </c>
      <c r="C11" t="s">
        <v>42</v>
      </c>
      <c r="D11" s="4">
        <v>150</v>
      </c>
      <c r="E11">
        <v>150</v>
      </c>
      <c r="F11" s="8" t="s">
        <v>119</v>
      </c>
      <c r="G11">
        <f t="shared" si="0"/>
        <v>0</v>
      </c>
      <c r="H11" t="str">
        <f t="shared" si="1"/>
        <v>，202206090801400021</v>
      </c>
      <c r="I11" t="e">
        <f>VLOOKUP(A11,HOP!A:U,21,0)</f>
        <v>#N/A</v>
      </c>
      <c r="J11">
        <v>6.9</v>
      </c>
    </row>
    <row r="12" spans="1:10">
      <c r="A12">
        <v>1460268825</v>
      </c>
      <c r="B12" t="s">
        <v>42</v>
      </c>
      <c r="C12" t="s">
        <v>76</v>
      </c>
      <c r="D12" s="4">
        <v>160</v>
      </c>
      <c r="E12">
        <v>160</v>
      </c>
      <c r="F12" s="8" t="s">
        <v>120</v>
      </c>
      <c r="G12">
        <f t="shared" si="0"/>
        <v>0</v>
      </c>
      <c r="H12" t="str">
        <f t="shared" si="1"/>
        <v>，202206101339430021</v>
      </c>
      <c r="I12" t="e">
        <f>VLOOKUP(A12,HOP!A:U,21,0)</f>
        <v>#N/A</v>
      </c>
      <c r="J12" s="6">
        <v>6.1</v>
      </c>
    </row>
    <row r="13" spans="1:10">
      <c r="A13">
        <v>1461509976</v>
      </c>
      <c r="B13" t="s">
        <v>76</v>
      </c>
      <c r="C13" t="s">
        <v>81</v>
      </c>
      <c r="D13" s="4">
        <v>155</v>
      </c>
      <c r="E13">
        <v>155</v>
      </c>
      <c r="F13" s="8" t="s">
        <v>121</v>
      </c>
      <c r="G13">
        <f t="shared" si="0"/>
        <v>0</v>
      </c>
      <c r="H13" t="str">
        <f t="shared" si="1"/>
        <v>，202206111538190022</v>
      </c>
      <c r="I13" t="e">
        <f>VLOOKUP(A13,HOP!A:U,21,0)</f>
        <v>#N/A</v>
      </c>
      <c r="J13">
        <v>6.11</v>
      </c>
    </row>
    <row r="14" hidden="1" spans="1:9">
      <c r="A14" t="s">
        <v>85</v>
      </c>
      <c r="B14" t="s">
        <v>36</v>
      </c>
      <c r="C14" t="s">
        <v>37</v>
      </c>
      <c r="D14" s="4">
        <v>120</v>
      </c>
      <c r="E14" t="str">
        <f>VLOOKUP(A14,HOP!A:L,12,0)</f>
        <v>120.00</v>
      </c>
      <c r="F14" t="str">
        <f>VLOOKUP(A14,HOP!A:C,3,0)</f>
        <v>2579576</v>
      </c>
      <c r="G14">
        <f t="shared" si="0"/>
        <v>0</v>
      </c>
      <c r="H14" t="str">
        <f t="shared" si="1"/>
        <v>，2579576</v>
      </c>
      <c r="I14" t="str">
        <f>VLOOKUP(A14,HOP!A:U,21,0)</f>
        <v>直采</v>
      </c>
    </row>
    <row r="15" hidden="1" spans="1:9">
      <c r="A15" t="s">
        <v>89</v>
      </c>
      <c r="B15" t="s">
        <v>37</v>
      </c>
      <c r="C15" t="s">
        <v>41</v>
      </c>
      <c r="D15" s="4">
        <v>125</v>
      </c>
      <c r="E15" t="str">
        <f>VLOOKUP(A15,HOP!A:L,12,0)</f>
        <v>125.00</v>
      </c>
      <c r="F15" t="str">
        <f>VLOOKUP(A15,HOP!A:C,3,0)</f>
        <v>2580957</v>
      </c>
      <c r="G15">
        <f t="shared" si="0"/>
        <v>0</v>
      </c>
      <c r="H15" t="str">
        <f t="shared" si="1"/>
        <v>，2580957</v>
      </c>
      <c r="I15" t="str">
        <f>VLOOKUP(A15,HOP!A:U,21,0)</f>
        <v>直采</v>
      </c>
    </row>
    <row r="16" hidden="1" spans="1:9">
      <c r="A16" t="s">
        <v>92</v>
      </c>
      <c r="B16" t="s">
        <v>41</v>
      </c>
      <c r="C16" t="s">
        <v>42</v>
      </c>
      <c r="D16" s="4">
        <v>125</v>
      </c>
      <c r="E16" t="str">
        <f>VLOOKUP(A16,HOP!A:L,12,0)</f>
        <v>125.00</v>
      </c>
      <c r="F16" t="str">
        <f>VLOOKUP(A16,HOP!A:C,3,0)</f>
        <v>2582267</v>
      </c>
      <c r="G16">
        <f t="shared" si="0"/>
        <v>0</v>
      </c>
      <c r="H16" t="str">
        <f t="shared" si="1"/>
        <v>，2582267</v>
      </c>
      <c r="I16" t="str">
        <f>VLOOKUP(A16,HOP!A:U,21,0)</f>
        <v>直采</v>
      </c>
    </row>
    <row r="17" hidden="1" spans="1:9">
      <c r="A17" t="s">
        <v>93</v>
      </c>
      <c r="B17" t="s">
        <v>41</v>
      </c>
      <c r="C17" t="s">
        <v>42</v>
      </c>
      <c r="D17" s="4">
        <v>125</v>
      </c>
      <c r="E17" t="str">
        <f>VLOOKUP(A17,HOP!A:L,12,0)</f>
        <v>125.00</v>
      </c>
      <c r="F17" t="str">
        <f>VLOOKUP(A17,HOP!A:C,3,0)</f>
        <v>2582317</v>
      </c>
      <c r="G17">
        <f t="shared" si="0"/>
        <v>0</v>
      </c>
      <c r="H17" t="str">
        <f t="shared" si="1"/>
        <v>，2582317</v>
      </c>
      <c r="I17" t="str">
        <f>VLOOKUP(A17,HOP!A:U,21,0)</f>
        <v>直采</v>
      </c>
    </row>
    <row r="18" hidden="1" spans="1:9">
      <c r="A18" t="s">
        <v>95</v>
      </c>
      <c r="B18" t="s">
        <v>76</v>
      </c>
      <c r="C18" t="s">
        <v>81</v>
      </c>
      <c r="D18" s="4">
        <v>130</v>
      </c>
      <c r="E18" t="str">
        <f>VLOOKUP(A18,HOP!A:L,12,0)</f>
        <v>130.00</v>
      </c>
      <c r="F18" t="str">
        <f>VLOOKUP(A18,HOP!A:C,3,0)</f>
        <v>2585223</v>
      </c>
      <c r="G18">
        <f t="shared" si="0"/>
        <v>0</v>
      </c>
      <c r="H18" t="str">
        <f t="shared" si="1"/>
        <v>，2585223</v>
      </c>
      <c r="I18" t="str">
        <f>VLOOKUP(A18,HOP!A:U,21,0)</f>
        <v>直采</v>
      </c>
    </row>
    <row r="19" hidden="1" spans="1:9">
      <c r="A19" t="s">
        <v>97</v>
      </c>
      <c r="B19" t="s">
        <v>76</v>
      </c>
      <c r="C19" t="s">
        <v>81</v>
      </c>
      <c r="D19" s="4">
        <v>130</v>
      </c>
      <c r="E19" t="str">
        <f>VLOOKUP(A19,HOP!A:L,12,0)</f>
        <v>130.00</v>
      </c>
      <c r="F19" t="str">
        <f>VLOOKUP(A19,HOP!A:C,3,0)</f>
        <v>2586479</v>
      </c>
      <c r="G19">
        <f t="shared" si="0"/>
        <v>0</v>
      </c>
      <c r="H19" t="str">
        <f t="shared" si="1"/>
        <v>，2586479</v>
      </c>
      <c r="I19" t="str">
        <f>VLOOKUP(A19,HOP!A:U,21,0)</f>
        <v>直采</v>
      </c>
    </row>
    <row r="20" spans="1:10">
      <c r="A20">
        <v>1457221273</v>
      </c>
      <c r="B20" t="s">
        <v>36</v>
      </c>
      <c r="C20" t="s">
        <v>37</v>
      </c>
      <c r="D20" s="4">
        <v>152</v>
      </c>
      <c r="E20">
        <v>152</v>
      </c>
      <c r="F20" s="8" t="s">
        <v>122</v>
      </c>
      <c r="G20">
        <f t="shared" si="0"/>
        <v>0</v>
      </c>
      <c r="H20" t="str">
        <f t="shared" si="1"/>
        <v>，202206072158530021</v>
      </c>
      <c r="I20" t="e">
        <f>VLOOKUP(A20,HOP!A:U,21,0)</f>
        <v>#N/A</v>
      </c>
      <c r="J20">
        <v>6.7</v>
      </c>
    </row>
    <row r="21" spans="1:12">
      <c r="A21">
        <v>1461693598</v>
      </c>
      <c r="B21" t="s">
        <v>76</v>
      </c>
      <c r="C21" t="s">
        <v>81</v>
      </c>
      <c r="D21" s="4">
        <v>145</v>
      </c>
      <c r="E21">
        <v>145</v>
      </c>
      <c r="F21" s="8" t="s">
        <v>123</v>
      </c>
      <c r="G21">
        <f t="shared" si="0"/>
        <v>0</v>
      </c>
      <c r="H21" t="str">
        <f t="shared" si="1"/>
        <v>，202206111931000021</v>
      </c>
      <c r="I21" t="e">
        <f>VLOOKUP(A21,HOP!A:U,21,0)</f>
        <v>#N/A</v>
      </c>
      <c r="J21">
        <v>6.11</v>
      </c>
      <c r="L21" t="s">
        <v>124</v>
      </c>
    </row>
    <row r="23" spans="4:4">
      <c r="D23">
        <f>SUM(D2:D22)</f>
        <v>3748</v>
      </c>
    </row>
    <row r="24" spans="4:4">
      <c r="D24" s="5" t="s">
        <v>6</v>
      </c>
    </row>
    <row r="28" spans="1:4">
      <c r="A28" t="s">
        <v>125</v>
      </c>
      <c r="D28">
        <v>963</v>
      </c>
    </row>
    <row r="29" spans="1:4">
      <c r="A29" t="s">
        <v>126</v>
      </c>
      <c r="D29">
        <v>2785</v>
      </c>
    </row>
    <row r="30" spans="1:4">
      <c r="A30" t="s">
        <v>127</v>
      </c>
      <c r="D30">
        <f>SUBTOTAL(9,D28:D29)</f>
        <v>3748</v>
      </c>
    </row>
  </sheetData>
  <autoFilter ref="A1:J21"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8" defaultRowHeight="12.75" outlineLevelRow="7"/>
  <cols>
    <col min="1" max="16383" width="8" style="1"/>
  </cols>
  <sheetData>
    <row r="1" s="1" customFormat="1" spans="1:21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132</v>
      </c>
      <c r="F1" s="2" t="s">
        <v>18</v>
      </c>
      <c r="G1" s="2" t="s">
        <v>19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1" t="s">
        <v>97</v>
      </c>
      <c r="B2" s="1" t="s">
        <v>147</v>
      </c>
      <c r="C2" s="1" t="s">
        <v>148</v>
      </c>
      <c r="D2" s="1" t="s">
        <v>83</v>
      </c>
      <c r="E2" s="1" t="s">
        <v>98</v>
      </c>
      <c r="F2" s="1" t="s">
        <v>147</v>
      </c>
      <c r="G2" s="1" t="s">
        <v>149</v>
      </c>
      <c r="H2" s="1" t="s">
        <v>150</v>
      </c>
      <c r="I2" s="1" t="s">
        <v>96</v>
      </c>
      <c r="J2" s="1" t="s">
        <v>151</v>
      </c>
      <c r="K2" s="1" t="s">
        <v>96</v>
      </c>
      <c r="L2" s="1" t="s">
        <v>96</v>
      </c>
      <c r="M2" s="1" t="s">
        <v>152</v>
      </c>
      <c r="N2" s="1" t="s">
        <v>152</v>
      </c>
      <c r="O2" s="1" t="s">
        <v>7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113</v>
      </c>
    </row>
    <row r="3" s="1" customFormat="1" spans="1:21">
      <c r="A3" s="1" t="s">
        <v>95</v>
      </c>
      <c r="B3" s="1" t="s">
        <v>158</v>
      </c>
      <c r="C3" s="1" t="s">
        <v>159</v>
      </c>
      <c r="D3" s="1" t="s">
        <v>83</v>
      </c>
      <c r="E3" s="1" t="s">
        <v>94</v>
      </c>
      <c r="F3" s="1" t="s">
        <v>147</v>
      </c>
      <c r="G3" s="1" t="s">
        <v>149</v>
      </c>
      <c r="H3" s="1" t="s">
        <v>150</v>
      </c>
      <c r="I3" s="1" t="s">
        <v>96</v>
      </c>
      <c r="J3" s="1" t="s">
        <v>151</v>
      </c>
      <c r="K3" s="1" t="s">
        <v>96</v>
      </c>
      <c r="L3" s="1" t="s">
        <v>96</v>
      </c>
      <c r="M3" s="1" t="s">
        <v>152</v>
      </c>
      <c r="N3" s="1" t="s">
        <v>152</v>
      </c>
      <c r="O3" s="1" t="s">
        <v>7</v>
      </c>
      <c r="P3" s="1" t="s">
        <v>153</v>
      </c>
      <c r="Q3" s="1" t="s">
        <v>154</v>
      </c>
      <c r="R3" s="1" t="s">
        <v>160</v>
      </c>
      <c r="S3" s="1" t="s">
        <v>156</v>
      </c>
      <c r="T3" s="1" t="s">
        <v>157</v>
      </c>
      <c r="U3" s="1" t="s">
        <v>113</v>
      </c>
    </row>
    <row r="4" s="1" customFormat="1" spans="1:21">
      <c r="A4" s="1" t="s">
        <v>93</v>
      </c>
      <c r="B4" s="1" t="s">
        <v>161</v>
      </c>
      <c r="C4" s="1" t="s">
        <v>162</v>
      </c>
      <c r="D4" s="1" t="s">
        <v>83</v>
      </c>
      <c r="E4" s="1" t="s">
        <v>94</v>
      </c>
      <c r="F4" s="1" t="s">
        <v>161</v>
      </c>
      <c r="G4" s="1" t="s">
        <v>158</v>
      </c>
      <c r="H4" s="1" t="s">
        <v>150</v>
      </c>
      <c r="I4" s="1" t="s">
        <v>91</v>
      </c>
      <c r="J4" s="1" t="s">
        <v>151</v>
      </c>
      <c r="K4" s="1" t="s">
        <v>91</v>
      </c>
      <c r="L4" s="1" t="s">
        <v>91</v>
      </c>
      <c r="M4" s="1" t="s">
        <v>152</v>
      </c>
      <c r="N4" s="1" t="s">
        <v>152</v>
      </c>
      <c r="O4" s="1" t="s">
        <v>7</v>
      </c>
      <c r="P4" s="1" t="s">
        <v>153</v>
      </c>
      <c r="Q4" s="1" t="s">
        <v>154</v>
      </c>
      <c r="R4" s="1" t="s">
        <v>163</v>
      </c>
      <c r="S4" s="1" t="s">
        <v>156</v>
      </c>
      <c r="T4" s="1" t="s">
        <v>157</v>
      </c>
      <c r="U4" s="1" t="s">
        <v>113</v>
      </c>
    </row>
    <row r="5" s="1" customFormat="1" spans="1:21">
      <c r="A5" s="1" t="s">
        <v>92</v>
      </c>
      <c r="B5" s="1" t="s">
        <v>161</v>
      </c>
      <c r="C5" s="1" t="s">
        <v>164</v>
      </c>
      <c r="D5" s="1" t="s">
        <v>83</v>
      </c>
      <c r="E5" s="1" t="s">
        <v>90</v>
      </c>
      <c r="F5" s="1" t="s">
        <v>161</v>
      </c>
      <c r="G5" s="1" t="s">
        <v>158</v>
      </c>
      <c r="H5" s="1" t="s">
        <v>150</v>
      </c>
      <c r="I5" s="1" t="s">
        <v>91</v>
      </c>
      <c r="J5" s="1" t="s">
        <v>151</v>
      </c>
      <c r="K5" s="1" t="s">
        <v>91</v>
      </c>
      <c r="L5" s="1" t="s">
        <v>91</v>
      </c>
      <c r="M5" s="1" t="s">
        <v>152</v>
      </c>
      <c r="N5" s="1" t="s">
        <v>152</v>
      </c>
      <c r="O5" s="1" t="s">
        <v>7</v>
      </c>
      <c r="P5" s="1" t="s">
        <v>153</v>
      </c>
      <c r="Q5" s="1" t="s">
        <v>154</v>
      </c>
      <c r="R5" s="1" t="s">
        <v>165</v>
      </c>
      <c r="S5" s="1" t="s">
        <v>156</v>
      </c>
      <c r="T5" s="1" t="s">
        <v>157</v>
      </c>
      <c r="U5" s="1" t="s">
        <v>113</v>
      </c>
    </row>
    <row r="6" s="1" customFormat="1" spans="1:21">
      <c r="A6" s="1" t="s">
        <v>89</v>
      </c>
      <c r="B6" s="1" t="s">
        <v>166</v>
      </c>
      <c r="C6" s="1" t="s">
        <v>167</v>
      </c>
      <c r="D6" s="1" t="s">
        <v>83</v>
      </c>
      <c r="E6" s="1" t="s">
        <v>90</v>
      </c>
      <c r="F6" s="1" t="s">
        <v>166</v>
      </c>
      <c r="G6" s="1" t="s">
        <v>161</v>
      </c>
      <c r="H6" s="1" t="s">
        <v>150</v>
      </c>
      <c r="I6" s="1" t="s">
        <v>91</v>
      </c>
      <c r="J6" s="1" t="s">
        <v>151</v>
      </c>
      <c r="K6" s="1" t="s">
        <v>91</v>
      </c>
      <c r="L6" s="1" t="s">
        <v>91</v>
      </c>
      <c r="M6" s="1" t="s">
        <v>152</v>
      </c>
      <c r="N6" s="1" t="s">
        <v>152</v>
      </c>
      <c r="O6" s="1" t="s">
        <v>7</v>
      </c>
      <c r="P6" s="1" t="s">
        <v>153</v>
      </c>
      <c r="Q6" s="1" t="s">
        <v>154</v>
      </c>
      <c r="R6" s="1" t="s">
        <v>168</v>
      </c>
      <c r="S6" s="1" t="s">
        <v>156</v>
      </c>
      <c r="T6" s="1" t="s">
        <v>157</v>
      </c>
      <c r="U6" s="1" t="s">
        <v>113</v>
      </c>
    </row>
    <row r="7" s="1" customFormat="1" spans="1:21">
      <c r="A7" s="1" t="s">
        <v>169</v>
      </c>
      <c r="B7" s="1" t="s">
        <v>170</v>
      </c>
      <c r="C7" s="1" t="s">
        <v>171</v>
      </c>
      <c r="D7" s="1" t="s">
        <v>172</v>
      </c>
      <c r="E7" s="1" t="s">
        <v>49</v>
      </c>
      <c r="F7" s="1" t="s">
        <v>170</v>
      </c>
      <c r="G7" s="1" t="s">
        <v>166</v>
      </c>
      <c r="H7" s="1" t="s">
        <v>150</v>
      </c>
      <c r="I7" s="1" t="s">
        <v>51</v>
      </c>
      <c r="J7" s="1" t="s">
        <v>151</v>
      </c>
      <c r="K7" s="1" t="s">
        <v>51</v>
      </c>
      <c r="L7" s="1" t="s">
        <v>51</v>
      </c>
      <c r="M7" s="1" t="s">
        <v>152</v>
      </c>
      <c r="N7" s="1" t="s">
        <v>152</v>
      </c>
      <c r="O7" s="1" t="s">
        <v>7</v>
      </c>
      <c r="P7" s="1" t="s">
        <v>153</v>
      </c>
      <c r="Q7" s="1" t="s">
        <v>154</v>
      </c>
      <c r="R7" s="1" t="s">
        <v>173</v>
      </c>
      <c r="S7" s="1" t="s">
        <v>156</v>
      </c>
      <c r="T7" s="1" t="s">
        <v>157</v>
      </c>
      <c r="U7" s="1" t="s">
        <v>113</v>
      </c>
    </row>
    <row r="8" s="1" customFormat="1" spans="1:21">
      <c r="A8" s="1" t="s">
        <v>85</v>
      </c>
      <c r="B8" s="1" t="s">
        <v>170</v>
      </c>
      <c r="C8" s="1" t="s">
        <v>174</v>
      </c>
      <c r="D8" s="1" t="s">
        <v>83</v>
      </c>
      <c r="E8" s="1" t="s">
        <v>86</v>
      </c>
      <c r="F8" s="1" t="s">
        <v>170</v>
      </c>
      <c r="G8" s="1" t="s">
        <v>166</v>
      </c>
      <c r="H8" s="1" t="s">
        <v>150</v>
      </c>
      <c r="I8" s="1" t="s">
        <v>88</v>
      </c>
      <c r="J8" s="1" t="s">
        <v>151</v>
      </c>
      <c r="K8" s="1" t="s">
        <v>88</v>
      </c>
      <c r="L8" s="1" t="s">
        <v>88</v>
      </c>
      <c r="M8" s="1" t="s">
        <v>152</v>
      </c>
      <c r="N8" s="1" t="s">
        <v>152</v>
      </c>
      <c r="O8" s="1" t="s">
        <v>7</v>
      </c>
      <c r="P8" s="1" t="s">
        <v>153</v>
      </c>
      <c r="Q8" s="1" t="s">
        <v>154</v>
      </c>
      <c r="R8" s="1" t="s">
        <v>175</v>
      </c>
      <c r="S8" s="1" t="s">
        <v>156</v>
      </c>
      <c r="T8" s="1" t="s">
        <v>157</v>
      </c>
      <c r="U8" s="1" t="s">
        <v>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2022-06-14T03:25:14Z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E4B03BD1375D4B8DA28D3A36D2D77239</vt:lpwstr>
  </property>
  <property fmtid="{D5CDD505-2E9C-101B-9397-08002B2CF9AE}" pid="3" name="KSOProductBuildVer">
    <vt:lpwstr>2052-11.1.0.11744</vt:lpwstr>
  </property>
</Properties>
</file>