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<sst xmlns="http://schemas.openxmlformats.org/spreadsheetml/2006/main" count="399" uniqueCount="172">
  <si>
    <t>去哪儿网酒店预付对账单</t>
  </si>
  <si>
    <t>供应商名称：</t>
  </si>
  <si>
    <t>趣悠游</t>
  </si>
  <si>
    <t>结算周期：</t>
  </si>
  <si>
    <t>2022-06-13至2022-06-19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</si>
  <si>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</si>
  <si>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</si>
  <si>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</si>
  <si>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</si>
  <si>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</si>
  <si>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</si>
  <si>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</si>
  <si>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</si>
  <si>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</si>
  <si>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</si>
  <si>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</si>
  <si>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</si>
  <si>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</si>
  <si>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</si>
  <si>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</si>
  <si>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¥3,265.00</t>
  </si>
  <si>
    <t>¥350.00</t>
  </si>
  <si>
    <t>¥2,915.00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</si>
  <si>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</si>
  <si>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</si>
  <si>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</si>
  <si>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</si>
  <si>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</si>
  <si>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</si>
  <si>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</si>
  <si>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</si>
  <si>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</si>
  <si>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</si>
  <si>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</si>
  <si>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</si>
  <si>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</si>
  <si>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</si>
  <si>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</si>
  <si>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</si>
  <si>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</si>
  <si>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</si>
  <si>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</si>
  <si>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</si>
  <si>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</si>
  <si>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</si>
  <si>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</si>
  <si>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</si>
  <si>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</si>
  <si>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</si>
  <si>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</si>
  <si>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</si>
  <si>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</si>
  <si>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</si>
  <si>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</si>
  <si>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</si>
  <si>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</si>
  <si>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</si>
  <si>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</si>
  <si>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</si>
  <si>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</si>
  <si>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</si>
  <si>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</si>
  <si>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</si>
  <si>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</si>
  <si>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</si>
  <si>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</si>
  <si>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</si>
  <si>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</si>
  <si>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</si>
  <si>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703027598984</t>
  </si>
  <si>
    <t>2588648</t>
  </si>
  <si>
    <t>酒店预付</t>
  </si>
  <si>
    <t>否</t>
  </si>
  <si>
    <t>普通</t>
  </si>
  <si>
    <t>197295179</t>
  </si>
  <si>
    <t>曼谷铂尔曼皇权酒店 (SHA Plus+)</t>
  </si>
  <si>
    <t>1626188</t>
  </si>
  <si>
    <t>LIAO/FEI</t>
  </si>
  <si>
    <t>2022-06-13</t>
  </si>
  <si>
    <t>2022-06-14</t>
  </si>
  <si>
    <t>¥613.00</t>
  </si>
  <si>
    <t>¥63.00</t>
  </si>
  <si>
    <t>¥550.00</t>
  </si>
  <si>
    <t>Superior 1 King Size Bed Room</t>
  </si>
  <si>
    <t>WEBSITE</t>
  </si>
  <si>
    <t>703011068765</t>
  </si>
  <si>
    <t>2566194</t>
  </si>
  <si>
    <t>197297774</t>
  </si>
  <si>
    <t>柏林斯比特尔马克贝斯特韦斯特酒店</t>
  </si>
  <si>
    <t>ZHANG/YUANCHEN</t>
  </si>
  <si>
    <t>2022-05-28</t>
  </si>
  <si>
    <t>2022-06-12</t>
  </si>
  <si>
    <t>2022-06-15</t>
  </si>
  <si>
    <t>¥1,725.00</t>
  </si>
  <si>
    <t>¥189.00</t>
  </si>
  <si>
    <t>¥1,536.00</t>
  </si>
  <si>
    <t>Standard Twin bed Room</t>
  </si>
  <si>
    <t>703030014404</t>
  </si>
  <si>
    <t>2592372</t>
  </si>
  <si>
    <t>197305982</t>
  </si>
  <si>
    <t>拉维斯18号公寓式酒店</t>
  </si>
  <si>
    <t>SHEN/BO|TRAN/THIUTDIEU</t>
  </si>
  <si>
    <t>2022-06-16</t>
  </si>
  <si>
    <t>2022-06-17</t>
  </si>
  <si>
    <t>¥302.00</t>
  </si>
  <si>
    <t>¥35.00</t>
  </si>
  <si>
    <t>¥267.00</t>
  </si>
  <si>
    <t>Superior Studio Room</t>
  </si>
  <si>
    <t>703030188153</t>
  </si>
  <si>
    <t>2593241</t>
  </si>
  <si>
    <t>197317790</t>
  </si>
  <si>
    <t>芭堤雅格兰德中心点酒店 (SHA Extra plus)</t>
  </si>
  <si>
    <t>Jeffrey/Lee</t>
  </si>
  <si>
    <t>2022-06-18</t>
  </si>
  <si>
    <t>¥625.00</t>
  </si>
  <si>
    <t>¥562.00</t>
  </si>
  <si>
    <t>Deluxe Sea-view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</si>
  <si>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</si>
  <si>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</si>
  <si>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</si>
  <si>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</si>
  <si>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</si>
  <si>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</si>
  <si>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</si>
  <si>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</si>
  <si>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</si>
  <si>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</si>
  <si>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</si>
  <si>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A220621110421481</t>
  </si>
  <si>
    <t>A220621110441481</t>
  </si>
  <si>
    <r>
      <t>总计：</t>
    </r>
    <r>
      <rPr>
        <sz val="10"/>
        <rFont val="Arial"/>
        <charset val="134"/>
      </rPr>
      <t>2915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</si>
  <si>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</si>
  <si>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</si>
  <si>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</si>
  <si>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</si>
  <si>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</si>
  <si>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</si>
  <si>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</si>
  <si>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</si>
  <si>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</si>
  <si>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</si>
  <si>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</si>
  <si>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</si>
  <si>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</si>
  <si>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</si>
  <si>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</si>
  <si>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</si>
  <si>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</si>
  <si>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芭堤雅格兰德中心点酒店</t>
  </si>
  <si>
    <t>Jeffrey Lee</t>
  </si>
  <si>
    <t>退房日周结</t>
  </si>
  <si>
    <t>562.00</t>
  </si>
  <si>
    <t>RMB</t>
  </si>
  <si>
    <t>0</t>
  </si>
  <si>
    <t>0.00</t>
  </si>
  <si>
    <t>趣悠游国际直连</t>
  </si>
  <si>
    <t>1659</t>
  </si>
  <si>
    <t>2022-06-17 09:24:26</t>
  </si>
  <si>
    <t>汇智国际旅游发展有限公司</t>
  </si>
  <si>
    <t>直采</t>
  </si>
  <si>
    <t>胡志明市奥克伍德公寓式酒店</t>
  </si>
  <si>
    <t>SHEN BO,TRAN THIUTDIEU</t>
  </si>
  <si>
    <t>267.00</t>
  </si>
  <si>
    <t>2022-06-16 07:21:25</t>
  </si>
  <si>
    <t>直连</t>
  </si>
  <si>
    <t>曼谷铂尔曼皇权酒店</t>
  </si>
  <si>
    <t>LIAO FEI</t>
  </si>
  <si>
    <t>550.00</t>
  </si>
  <si>
    <t>2022-06-13 11:25:00</t>
  </si>
  <si>
    <t>ZHANG YUANCHEN</t>
  </si>
  <si>
    <t>1536.00</t>
  </si>
  <si>
    <t>2022-05-28 08:40:12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</si>
</sst>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102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110</v>
      </c>
      <c r="H5" s="7" t="s">
        <v>111</v>
      </c>
      <c r="I5" s="7" t="s">
        <v>76</v>
      </c>
      <c r="J5" s="7" t="s">
        <v>2</v>
      </c>
      <c r="K5" s="7" t="s">
        <v>112</v>
      </c>
      <c r="L5" s="7">
        <v>1</v>
      </c>
      <c r="M5" s="7">
        <v>1</v>
      </c>
      <c r="N5" s="7" t="s">
        <v>102</v>
      </c>
      <c r="O5" s="7" t="s">
        <v>103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81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84</v>
      </c>
      <c r="AG5" t="s">
        <v>72</v>
      </c>
      <c r="AH5" t="s">
        <v>19</v>
      </c>
    </row>
    <row r="6" customHeight="1" spans="1:32">
      <c r="A6" s="10" t="s">
        <v>117</v>
      </c>
      <c r="B6" s="10"/>
      <c r="C6" s="10" t="s">
        <v>118</v>
      </c>
      <c r="D6" s="10"/>
      <c r="E6" s="10"/>
      <c r="F6" s="10"/>
      <c r="G6" s="10" t="s">
        <v>118</v>
      </c>
      <c r="H6" s="10" t="s">
        <v>118</v>
      </c>
      <c r="I6" s="10" t="s">
        <v>118</v>
      </c>
      <c r="J6" s="10" t="s">
        <v>118</v>
      </c>
      <c r="K6" s="10" t="s">
        <v>118</v>
      </c>
      <c r="L6" s="10" t="s">
        <v>118</v>
      </c>
      <c r="M6" s="10" t="s">
        <v>118</v>
      </c>
      <c r="N6" s="10" t="s">
        <v>118</v>
      </c>
      <c r="O6" s="10" t="s">
        <v>118</v>
      </c>
      <c r="P6" s="10" t="s">
        <v>118</v>
      </c>
      <c r="Q6" s="10"/>
      <c r="R6" s="13" t="s">
        <v>20</v>
      </c>
      <c r="S6" s="13" t="s">
        <v>19</v>
      </c>
      <c r="T6" s="10" t="s">
        <v>118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118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119</v>
      </c>
      <c r="B1" s="4" t="s">
        <v>120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121</v>
      </c>
      <c r="H1" s="4" t="s">
        <v>122</v>
      </c>
      <c r="I1" s="4" t="s">
        <v>13</v>
      </c>
      <c r="J1" s="4" t="s">
        <v>17</v>
      </c>
      <c r="K1" s="4" t="s">
        <v>18</v>
      </c>
      <c r="L1" s="9" t="s">
        <v>123</v>
      </c>
      <c r="M1" s="4" t="s">
        <v>124</v>
      </c>
      <c r="N1" s="4" t="s">
        <v>125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550</v>
      </c>
      <c r="E2" t="str">
        <f>VLOOKUP(A2,HOP!A:L,12,0)</f>
        <v>550.00</v>
      </c>
      <c r="F2" t="str">
        <f>VLOOKUP(A2,HOP!A:C,3,0)</f>
        <v>2588648</v>
      </c>
      <c r="G2">
        <f>D2-E2</f>
        <v>0</v>
      </c>
      <c r="H2" t="str">
        <f>$H$1&amp;F2</f>
        <v>，2588648</v>
      </c>
      <c r="I2" t="str">
        <f>VLOOKUP(A2,HOP!A:U,21,0)</f>
        <v>直采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1536</v>
      </c>
      <c r="E3" t="str">
        <f>VLOOKUP(A3,HOP!A:L,12,0)</f>
        <v>1536.00</v>
      </c>
      <c r="F3" t="str">
        <f>VLOOKUP(A3,HOP!A:C,3,0)</f>
        <v>2566194</v>
      </c>
      <c r="G3">
        <f>D3-E3</f>
        <v>0</v>
      </c>
      <c r="H3" t="str">
        <f>$H$1&amp;F3</f>
        <v>，2566194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102</v>
      </c>
      <c r="C4" s="7" t="s">
        <v>103</v>
      </c>
      <c r="D4" s="3">
        <v>267</v>
      </c>
      <c r="E4" t="str">
        <f>VLOOKUP(A4,HOP!A:L,12,0)</f>
        <v>267.00</v>
      </c>
      <c r="F4" t="str">
        <f>VLOOKUP(A4,HOP!A:C,3,0)</f>
        <v>2592372</v>
      </c>
      <c r="G4">
        <f>D4-E4</f>
        <v>0</v>
      </c>
      <c r="H4" t="str">
        <f>$H$1&amp;F4</f>
        <v>，2592372</v>
      </c>
      <c r="I4" t="str">
        <f>VLOOKUP(A4,HOP!A:U,21,0)</f>
        <v>直连</v>
      </c>
    </row>
    <row r="5" ht="14.25" customHeight="1" spans="1:9">
      <c r="A5" s="6" t="s">
        <v>108</v>
      </c>
      <c r="B5" s="7" t="s">
        <v>103</v>
      </c>
      <c r="C5" s="7" t="s">
        <v>113</v>
      </c>
      <c r="D5" s="3">
        <v>562</v>
      </c>
      <c r="E5" t="str">
        <f>VLOOKUP(A5,HOP!A:L,12,0)</f>
        <v>562.00</v>
      </c>
      <c r="F5" t="str">
        <f>VLOOKUP(A5,HOP!A:C,3,0)</f>
        <v>2593241</v>
      </c>
      <c r="G5">
        <f>D5-E5</f>
        <v>0</v>
      </c>
      <c r="H5" t="str">
        <f>$H$1&amp;F5</f>
        <v>，2593241</v>
      </c>
      <c r="I5" t="str">
        <f>VLOOKUP(A5,HOP!A:U,21,0)</f>
        <v>直采</v>
      </c>
    </row>
    <row r="7" spans="4:4">
      <c r="D7" s="3">
        <f>SUM(D2:D6)</f>
        <v>2915</v>
      </c>
    </row>
    <row r="8" ht="14.25" spans="4:4">
      <c r="D8" s="8" t="s">
        <v>22</v>
      </c>
    </row>
    <row r="12" spans="1:3">
      <c r="A12" t="s">
        <v>128</v>
      </c>
      <c r="C12">
        <v>1112</v>
      </c>
    </row>
    <row r="13" spans="1:3">
      <c r="A13" t="s">
        <v>129</v>
      </c>
      <c r="C13">
        <v>1803</v>
      </c>
    </row>
    <row r="14" spans="1:3">
      <c r="A14" s="5" t="s">
        <v>130</v>
      </c>
      <c r="C14">
        <f>SUM(C12:C13)</f>
        <v>2915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131</v>
      </c>
      <c r="B1" s="2" t="s">
        <v>132</v>
      </c>
      <c r="C1" s="2" t="s">
        <v>133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1" t="s">
        <v>108</v>
      </c>
      <c r="B2" s="1" t="s">
        <v>102</v>
      </c>
      <c r="C2" s="1" t="s">
        <v>109</v>
      </c>
      <c r="D2" s="1" t="s">
        <v>148</v>
      </c>
      <c r="E2" s="1" t="s">
        <v>149</v>
      </c>
      <c r="F2" s="1" t="s">
        <v>103</v>
      </c>
      <c r="G2" s="1" t="s">
        <v>113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72</v>
      </c>
      <c r="T2" s="1" t="s">
        <v>158</v>
      </c>
      <c r="U2" s="1" t="s">
        <v>159</v>
      </c>
    </row>
    <row r="3" s="1" customFormat="1" spans="1:21">
      <c r="A3" s="1" t="s">
        <v>97</v>
      </c>
      <c r="B3" s="1" t="s">
        <v>102</v>
      </c>
      <c r="C3" s="1" t="s">
        <v>98</v>
      </c>
      <c r="D3" s="1" t="s">
        <v>160</v>
      </c>
      <c r="E3" s="1" t="s">
        <v>161</v>
      </c>
      <c r="F3" s="1" t="s">
        <v>102</v>
      </c>
      <c r="G3" s="1" t="s">
        <v>103</v>
      </c>
      <c r="H3" s="1" t="s">
        <v>150</v>
      </c>
      <c r="I3" s="1" t="s">
        <v>162</v>
      </c>
      <c r="J3" s="1" t="s">
        <v>152</v>
      </c>
      <c r="K3" s="1" t="s">
        <v>162</v>
      </c>
      <c r="L3" s="1" t="s">
        <v>162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163</v>
      </c>
      <c r="S3" s="1" t="s">
        <v>72</v>
      </c>
      <c r="T3" s="1" t="s">
        <v>158</v>
      </c>
      <c r="U3" s="1" t="s">
        <v>164</v>
      </c>
    </row>
    <row r="4" s="1" customFormat="1" spans="1:21">
      <c r="A4" s="1" t="s">
        <v>69</v>
      </c>
      <c r="B4" s="1" t="s">
        <v>78</v>
      </c>
      <c r="C4" s="1" t="s">
        <v>70</v>
      </c>
      <c r="D4" s="1" t="s">
        <v>165</v>
      </c>
      <c r="E4" s="1" t="s">
        <v>166</v>
      </c>
      <c r="F4" s="1" t="s">
        <v>78</v>
      </c>
      <c r="G4" s="1" t="s">
        <v>79</v>
      </c>
      <c r="H4" s="1" t="s">
        <v>150</v>
      </c>
      <c r="I4" s="1" t="s">
        <v>167</v>
      </c>
      <c r="J4" s="1" t="s">
        <v>152</v>
      </c>
      <c r="K4" s="1" t="s">
        <v>167</v>
      </c>
      <c r="L4" s="1" t="s">
        <v>167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168</v>
      </c>
      <c r="S4" s="1" t="s">
        <v>72</v>
      </c>
      <c r="T4" s="1" t="s">
        <v>158</v>
      </c>
      <c r="U4" s="1" t="s">
        <v>159</v>
      </c>
    </row>
    <row r="5" s="1" customFormat="1" spans="1:21">
      <c r="A5" s="1" t="s">
        <v>85</v>
      </c>
      <c r="B5" s="1" t="s">
        <v>90</v>
      </c>
      <c r="C5" s="1" t="s">
        <v>86</v>
      </c>
      <c r="D5" s="1" t="s">
        <v>88</v>
      </c>
      <c r="E5" s="1" t="s">
        <v>169</v>
      </c>
      <c r="F5" s="1" t="s">
        <v>91</v>
      </c>
      <c r="G5" s="1" t="s">
        <v>92</v>
      </c>
      <c r="H5" s="1" t="s">
        <v>150</v>
      </c>
      <c r="I5" s="1" t="s">
        <v>170</v>
      </c>
      <c r="J5" s="1" t="s">
        <v>152</v>
      </c>
      <c r="K5" s="1" t="s">
        <v>170</v>
      </c>
      <c r="L5" s="1" t="s">
        <v>170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171</v>
      </c>
      <c r="S5" s="1" t="s">
        <v>72</v>
      </c>
      <c r="T5" s="1" t="s">
        <v>158</v>
      </c>
      <c r="U5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2022-06-21T03:01:25Z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178101122FBB496DA7E4499DC67A62C6</vt:lpwstr>
  </property>
</Properties>
</file>