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对账!$A$1:$J$45</definedName>
  </definedNames>
  <calcPr calcId="144525" concurrentCalc="0"/>
</workbook>
</file>

<file path=xl/sharedStrings.xml><?xml version="1.0" encoding="utf-8"?>
<sst xmlns="http://schemas.openxmlformats.org/spreadsheetml/2006/main" count="1048" uniqueCount="259">
  <si>
    <t>同程旅行对账单
(账期：20220613-20220619)</t>
  </si>
  <si>
    <t>应付房费总金额</t>
  </si>
  <si>
    <t>应付罚金总金额</t>
  </si>
  <si>
    <t>调整项</t>
  </si>
  <si>
    <t>币种</t>
  </si>
  <si>
    <t>应付合计</t>
  </si>
  <si>
    <t>11750.20</t>
  </si>
  <si>
    <t>0.00</t>
  </si>
  <si>
    <t>CNY</t>
  </si>
  <si>
    <t>贵阳溪山里酒店</t>
  </si>
  <si>
    <t/>
  </si>
  <si>
    <t>小计:5473.20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</si>
  <si>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</si>
  <si>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</si>
  <si>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</si>
  <si>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</si>
  <si>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</si>
  <si>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</si>
  <si>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</si>
  <si>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</si>
  <si>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</si>
  <si>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</si>
  <si>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</si>
  <si>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</si>
  <si>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1463815374</t>
  </si>
  <si>
    <t>180003</t>
  </si>
  <si>
    <t>乔鑫</t>
  </si>
  <si>
    <t>高级精致房</t>
  </si>
  <si>
    <t>非分账</t>
  </si>
  <si>
    <t>2022/06/13</t>
  </si>
  <si>
    <t>2022/06/14</t>
  </si>
  <si>
    <t>1.00</t>
  </si>
  <si>
    <t>352.00</t>
  </si>
  <si>
    <t>1464916779</t>
  </si>
  <si>
    <t>180060</t>
  </si>
  <si>
    <t>杨正凯</t>
  </si>
  <si>
    <t>2022/06/15</t>
  </si>
  <si>
    <t>1466431702</t>
  </si>
  <si>
    <t>180116</t>
  </si>
  <si>
    <t>龚海贤</t>
  </si>
  <si>
    <t>高级大床房</t>
  </si>
  <si>
    <t>2022/06/16</t>
  </si>
  <si>
    <t>387.00</t>
  </si>
  <si>
    <t>1467231246</t>
  </si>
  <si>
    <t>2022/06/17</t>
  </si>
  <si>
    <t>1467696803</t>
  </si>
  <si>
    <t>180148</t>
  </si>
  <si>
    <t>刘云</t>
  </si>
  <si>
    <t>343.30</t>
  </si>
  <si>
    <t>姜少波</t>
  </si>
  <si>
    <t>1461382166</t>
  </si>
  <si>
    <t>179967</t>
  </si>
  <si>
    <t>何强</t>
  </si>
  <si>
    <t>2022/06/18</t>
  </si>
  <si>
    <t>何家玥</t>
  </si>
  <si>
    <t>1468547317</t>
  </si>
  <si>
    <t>杨长江</t>
  </si>
  <si>
    <t>1468619146</t>
  </si>
  <si>
    <t>180164</t>
  </si>
  <si>
    <t>罗磊</t>
  </si>
  <si>
    <t>1468690870</t>
  </si>
  <si>
    <t>180168</t>
  </si>
  <si>
    <t>李睿涵</t>
  </si>
  <si>
    <t>1468824938</t>
  </si>
  <si>
    <t>180188</t>
  </si>
  <si>
    <t>韦玉伟</t>
  </si>
  <si>
    <t>1468827268</t>
  </si>
  <si>
    <t>180190</t>
  </si>
  <si>
    <t>潘飞飞</t>
  </si>
  <si>
    <t>高级双床房</t>
  </si>
  <si>
    <t>2022/06/19</t>
  </si>
  <si>
    <t>2.00</t>
  </si>
  <si>
    <t>757.00</t>
  </si>
  <si>
    <t>1469926911</t>
  </si>
  <si>
    <t>廖菊</t>
  </si>
  <si>
    <t>英德石头酒店</t>
  </si>
  <si>
    <t>小计:210.00</t>
  </si>
  <si>
    <t>1465295059</t>
  </si>
  <si>
    <t>李小康</t>
  </si>
  <si>
    <t>园景双人房</t>
  </si>
  <si>
    <t>210.00</t>
  </si>
  <si>
    <t>广州知祥酒店公寓</t>
  </si>
  <si>
    <t>小计:2540.00</t>
  </si>
  <si>
    <t>1462492518</t>
  </si>
  <si>
    <t>于松</t>
  </si>
  <si>
    <t>标准大床房</t>
  </si>
  <si>
    <t>2022/06/12</t>
  </si>
  <si>
    <t>155.00</t>
  </si>
  <si>
    <t>1463733405</t>
  </si>
  <si>
    <t>A1206</t>
  </si>
  <si>
    <t>1463978845</t>
  </si>
  <si>
    <t>符灿</t>
  </si>
  <si>
    <t>标准双床房</t>
  </si>
  <si>
    <t>1464014227</t>
  </si>
  <si>
    <t>陈桔锋</t>
  </si>
  <si>
    <t>160.00</t>
  </si>
  <si>
    <t>1465038064</t>
  </si>
  <si>
    <t>李业新</t>
  </si>
  <si>
    <t>1465038758</t>
  </si>
  <si>
    <t>165.00</t>
  </si>
  <si>
    <t>1465932415</t>
  </si>
  <si>
    <t>1466092833</t>
  </si>
  <si>
    <t>龙腾</t>
  </si>
  <si>
    <t>1464713385</t>
  </si>
  <si>
    <t>3.00</t>
  </si>
  <si>
    <t>495.00</t>
  </si>
  <si>
    <t>1467219455</t>
  </si>
  <si>
    <t>1468554224</t>
  </si>
  <si>
    <t>赵乘煌</t>
  </si>
  <si>
    <t>1468795682</t>
  </si>
  <si>
    <t>徐春鸿</t>
  </si>
  <si>
    <t>1465374936</t>
  </si>
  <si>
    <t>张沁淼</t>
  </si>
  <si>
    <t>梁玉萍</t>
  </si>
  <si>
    <t>舟山新海景大酒店</t>
  </si>
  <si>
    <t>小计:385.00</t>
  </si>
  <si>
    <t>1462249017</t>
  </si>
  <si>
    <t>费意</t>
  </si>
  <si>
    <t>商务双床房</t>
  </si>
  <si>
    <t>135.00</t>
  </si>
  <si>
    <t>1466267381</t>
  </si>
  <si>
    <t>125.00</t>
  </si>
  <si>
    <t>1467129957</t>
  </si>
  <si>
    <t>ES成享国际公寓(佛山金融高新区地铁站)</t>
  </si>
  <si>
    <t>小计:1830.00</t>
  </si>
  <si>
    <t>1463008482</t>
  </si>
  <si>
    <t>梁文媚</t>
  </si>
  <si>
    <t>豪华大床房</t>
  </si>
  <si>
    <t>1463787565</t>
  </si>
  <si>
    <t>万笑桃</t>
  </si>
  <si>
    <t>145.00</t>
  </si>
  <si>
    <t>1463806042</t>
  </si>
  <si>
    <t>万金玲</t>
  </si>
  <si>
    <t>豪华双床房</t>
  </si>
  <si>
    <t>1464134218</t>
  </si>
  <si>
    <t>谈让志</t>
  </si>
  <si>
    <t>1464769235</t>
  </si>
  <si>
    <t>李冬梅</t>
  </si>
  <si>
    <t>1464825199</t>
  </si>
  <si>
    <t>陈晓伟</t>
  </si>
  <si>
    <t>1465198797</t>
  </si>
  <si>
    <t>谢科苞</t>
  </si>
  <si>
    <t>150.00</t>
  </si>
  <si>
    <t>1465257559</t>
  </si>
  <si>
    <t>余冠杰</t>
  </si>
  <si>
    <t>1466218633</t>
  </si>
  <si>
    <t>陈林平</t>
  </si>
  <si>
    <t>1466595774</t>
  </si>
  <si>
    <t>张菊</t>
  </si>
  <si>
    <t>1467520597</t>
  </si>
  <si>
    <t>刘春萍</t>
  </si>
  <si>
    <t>1467653706</t>
  </si>
  <si>
    <t>洪镇波</t>
  </si>
  <si>
    <t>丽江丽世酒店</t>
  </si>
  <si>
    <t>小计:700.00</t>
  </si>
  <si>
    <t>1465973264</t>
  </si>
  <si>
    <t>763903</t>
  </si>
  <si>
    <t>周丹</t>
  </si>
  <si>
    <t>尊尚大床房</t>
  </si>
  <si>
    <t>700.00</t>
  </si>
  <si>
    <t>库尔勒梨城花园酒店</t>
  </si>
  <si>
    <t>小计:612.00</t>
  </si>
  <si>
    <t>1463745599</t>
  </si>
  <si>
    <t>何汉平</t>
  </si>
  <si>
    <t>商务河景标间</t>
  </si>
  <si>
    <t>306.00</t>
  </si>
  <si>
    <t>1465079210</t>
  </si>
  <si>
    <t>姜海成</t>
  </si>
  <si>
    <t>，</t>
  </si>
  <si>
    <t>202206131603150025</t>
  </si>
  <si>
    <t>202206141457460025</t>
  </si>
  <si>
    <t>202206151932390020</t>
  </si>
  <si>
    <t>202206161218440021</t>
  </si>
  <si>
    <t>202206162204040020</t>
  </si>
  <si>
    <t>202206111357060025</t>
  </si>
  <si>
    <t>202206171546550020</t>
  </si>
  <si>
    <t>202206171717470021</t>
  </si>
  <si>
    <t>202206171847210021</t>
  </si>
  <si>
    <t>202206172128500021</t>
  </si>
  <si>
    <t>202206172132060021</t>
  </si>
  <si>
    <t>202206182032480021</t>
  </si>
  <si>
    <t>202206121235450022</t>
  </si>
  <si>
    <t>202206131403390020</t>
  </si>
  <si>
    <t>202206131915350022</t>
  </si>
  <si>
    <t>202206132001300022</t>
  </si>
  <si>
    <t>录错渠道美团国内ebk</t>
  </si>
  <si>
    <t>202206141724260020</t>
  </si>
  <si>
    <t>202206141723200020</t>
  </si>
  <si>
    <t>202206150906550021</t>
  </si>
  <si>
    <t>202206151221330025</t>
  </si>
  <si>
    <t>202206141035450020</t>
  </si>
  <si>
    <t>202206161156550021</t>
  </si>
  <si>
    <t>202206171549320022</t>
  </si>
  <si>
    <t>202206172053280021</t>
  </si>
  <si>
    <t>202206150801000021</t>
  </si>
  <si>
    <t>202206122300500021</t>
  </si>
  <si>
    <t>202206131517380020</t>
  </si>
  <si>
    <t>202206131532040020</t>
  </si>
  <si>
    <t>202206132228220020</t>
  </si>
  <si>
    <t>202206141144470020</t>
  </si>
  <si>
    <t>202206141256420025</t>
  </si>
  <si>
    <t>202206142040280020</t>
  </si>
  <si>
    <t>202206142201270022</t>
  </si>
  <si>
    <t>202206151507280021</t>
  </si>
  <si>
    <t>202206152258270020</t>
  </si>
  <si>
    <t>202206161816060020</t>
  </si>
  <si>
    <t>202206162105550020</t>
  </si>
  <si>
    <t>A220621115315481</t>
  </si>
  <si>
    <t>房集：i220622102050 9683.2元</t>
  </si>
  <si>
    <t>录错代理直接错的代理生成 房集： 
i220622102210  160元</t>
  </si>
  <si>
    <t>总计：11750.2元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</si>
  <si>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</si>
  <si>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</si>
  <si>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</si>
  <si>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</si>
  <si>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</si>
  <si>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</si>
  <si>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</si>
  <si>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</si>
  <si>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</si>
  <si>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</si>
  <si>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</si>
  <si>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</si>
  <si>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</si>
  <si>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</si>
  <si>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</si>
  <si>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</si>
  <si>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</si>
  <si>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</si>
  <si>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</si>
  <si>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2022-06-16</t>
  </si>
  <si>
    <t>2592524</t>
  </si>
  <si>
    <t>2022-06-17</t>
  </si>
  <si>
    <t>退房日周结</t>
  </si>
  <si>
    <t>RMB</t>
  </si>
  <si>
    <t>0</t>
  </si>
  <si>
    <t>同程艺龙国内酒店EBK</t>
  </si>
  <si>
    <t>3703</t>
  </si>
  <si>
    <t>2022-06-16 10:16:02</t>
  </si>
  <si>
    <t>否</t>
  </si>
  <si>
    <t>广州汇登信息科技有限公司</t>
  </si>
  <si>
    <t>直采</t>
  </si>
  <si>
    <t>2022-06-15</t>
  </si>
  <si>
    <t>2591628</t>
  </si>
  <si>
    <t>2022-06-15 16:17:28</t>
  </si>
  <si>
    <t>2591146</t>
  </si>
  <si>
    <t>2022-06-15 10:31:33</t>
  </si>
  <si>
    <t>2022-06-14</t>
  </si>
  <si>
    <t>2590767</t>
  </si>
  <si>
    <t>英德英石园石头酒店</t>
  </si>
  <si>
    <t>2022-06-14 22:48:52</t>
  </si>
  <si>
    <t>2590422</t>
  </si>
  <si>
    <t>2022-06-14 19:41:28</t>
  </si>
  <si>
    <t>2022-06-13</t>
  </si>
  <si>
    <t>2588959</t>
  </si>
  <si>
    <t>2022-06-13 14:21:30</t>
  </si>
  <si>
    <t>2022-06-12</t>
  </si>
  <si>
    <t>2587262</t>
  </si>
  <si>
    <t>2022-06-12 08:14:14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</si>
</sst>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0" xfId="0" applyFill="1"/>
    <xf numFmtId="0" fontId="0" fillId="0" borderId="0" xfId="0" applyFill="1"/>
    <xf numFmtId="0" fontId="0" fillId="0" borderId="1" xfId="0" applyBorder="1"/>
    <xf numFmtId="0" fontId="0" fillId="0" borderId="0" xfId="0" applyAlignment="1"/>
    <xf numFmtId="0" fontId="3" fillId="0" borderId="0" xfId="0" applyFont="1"/>
    <xf numFmtId="0" fontId="0" fillId="0" borderId="0" xfId="0" quotePrefix="1"/>
    <xf numFmtId="0" fontId="0" fillId="0" borderId="0" xfId="0" applyFill="1" quotePrefix="1"/>
    <xf numFmtId="0" fontId="0" fillId="0" borderId="0" xfId="0" applyFill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70"/>
  <sheetViews>
    <sheetView workbookViewId="0">
      <selection activeCell="F6" sqref="F6"/>
    </sheetView>
  </sheetViews>
  <sheetFormatPr defaultColWidth="11" defaultRowHeight="14.25"/>
  <sheetData>
    <row r="1" ht="39" spans="2:2">
      <c r="B1" s="9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7" t="s">
        <v>6</v>
      </c>
      <c r="C6" s="7" t="s">
        <v>7</v>
      </c>
      <c r="D6" s="7" t="s">
        <v>7</v>
      </c>
      <c r="E6" s="7" t="s">
        <v>8</v>
      </c>
      <c r="F6" s="7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3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4</v>
      </c>
      <c r="L11" s="3" t="s">
        <v>21</v>
      </c>
      <c r="M11" s="3" t="s">
        <v>22</v>
      </c>
    </row>
    <row r="12" spans="2:13">
      <c r="B12" t="s">
        <v>23</v>
      </c>
      <c r="C12" t="s">
        <v>24</v>
      </c>
      <c r="D12" t="s">
        <v>25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10</v>
      </c>
      <c r="M12" t="s">
        <v>32</v>
      </c>
    </row>
    <row r="13" spans="2:13">
      <c r="B13" t="s">
        <v>23</v>
      </c>
      <c r="C13" t="s">
        <v>33</v>
      </c>
      <c r="D13" t="s">
        <v>34</v>
      </c>
      <c r="E13" t="s">
        <v>35</v>
      </c>
      <c r="F13" t="s">
        <v>27</v>
      </c>
      <c r="G13" t="s">
        <v>28</v>
      </c>
      <c r="H13" t="s">
        <v>30</v>
      </c>
      <c r="I13" t="s">
        <v>36</v>
      </c>
      <c r="J13" t="s">
        <v>31</v>
      </c>
      <c r="K13" t="s">
        <v>8</v>
      </c>
      <c r="L13" t="s">
        <v>10</v>
      </c>
      <c r="M13" t="s">
        <v>32</v>
      </c>
    </row>
    <row r="14" spans="2:13">
      <c r="B14" t="s">
        <v>23</v>
      </c>
      <c r="C14" t="s">
        <v>37</v>
      </c>
      <c r="D14" t="s">
        <v>38</v>
      </c>
      <c r="E14" t="s">
        <v>39</v>
      </c>
      <c r="F14" t="s">
        <v>40</v>
      </c>
      <c r="G14" t="s">
        <v>28</v>
      </c>
      <c r="H14" t="s">
        <v>36</v>
      </c>
      <c r="I14" t="s">
        <v>41</v>
      </c>
      <c r="J14" t="s">
        <v>31</v>
      </c>
      <c r="K14" t="s">
        <v>8</v>
      </c>
      <c r="L14" t="s">
        <v>10</v>
      </c>
      <c r="M14" t="s">
        <v>42</v>
      </c>
    </row>
    <row r="15" spans="2:13">
      <c r="B15" t="s">
        <v>23</v>
      </c>
      <c r="C15" t="s">
        <v>43</v>
      </c>
      <c r="D15" t="s">
        <v>10</v>
      </c>
      <c r="E15" t="s">
        <v>39</v>
      </c>
      <c r="F15" t="s">
        <v>40</v>
      </c>
      <c r="G15" t="s">
        <v>28</v>
      </c>
      <c r="H15" t="s">
        <v>41</v>
      </c>
      <c r="I15" t="s">
        <v>44</v>
      </c>
      <c r="J15" t="s">
        <v>31</v>
      </c>
      <c r="K15" t="s">
        <v>8</v>
      </c>
      <c r="L15" t="s">
        <v>10</v>
      </c>
      <c r="M15" t="s">
        <v>42</v>
      </c>
    </row>
    <row r="16" spans="2:13">
      <c r="B16" t="s">
        <v>23</v>
      </c>
      <c r="C16" t="s">
        <v>45</v>
      </c>
      <c r="D16" t="s">
        <v>46</v>
      </c>
      <c r="E16" t="s">
        <v>47</v>
      </c>
      <c r="F16" t="s">
        <v>27</v>
      </c>
      <c r="G16" t="s">
        <v>28</v>
      </c>
      <c r="H16" t="s">
        <v>41</v>
      </c>
      <c r="I16" t="s">
        <v>44</v>
      </c>
      <c r="J16" t="s">
        <v>31</v>
      </c>
      <c r="K16" t="s">
        <v>8</v>
      </c>
      <c r="L16" t="s">
        <v>10</v>
      </c>
      <c r="M16" t="s">
        <v>48</v>
      </c>
    </row>
    <row r="17" spans="2:13">
      <c r="B17" t="s">
        <v>23</v>
      </c>
      <c r="C17" t="s">
        <v>45</v>
      </c>
      <c r="D17" t="s">
        <v>46</v>
      </c>
      <c r="E17" t="s">
        <v>49</v>
      </c>
      <c r="F17" t="s">
        <v>27</v>
      </c>
      <c r="G17" t="s">
        <v>28</v>
      </c>
      <c r="H17" t="s">
        <v>41</v>
      </c>
      <c r="I17" t="s">
        <v>44</v>
      </c>
      <c r="J17" t="s">
        <v>31</v>
      </c>
      <c r="K17" t="s">
        <v>8</v>
      </c>
      <c r="L17" t="s">
        <v>10</v>
      </c>
      <c r="M17" t="s">
        <v>48</v>
      </c>
    </row>
    <row r="18" spans="2:13">
      <c r="B18" t="s">
        <v>23</v>
      </c>
      <c r="C18" t="s">
        <v>50</v>
      </c>
      <c r="D18" t="s">
        <v>51</v>
      </c>
      <c r="E18" t="s">
        <v>52</v>
      </c>
      <c r="F18" t="s">
        <v>27</v>
      </c>
      <c r="G18" t="s">
        <v>28</v>
      </c>
      <c r="H18" t="s">
        <v>44</v>
      </c>
      <c r="I18" t="s">
        <v>53</v>
      </c>
      <c r="J18" t="s">
        <v>31</v>
      </c>
      <c r="K18" t="s">
        <v>8</v>
      </c>
      <c r="L18" t="s">
        <v>10</v>
      </c>
      <c r="M18" t="s">
        <v>32</v>
      </c>
    </row>
    <row r="19" spans="2:13">
      <c r="B19" t="s">
        <v>23</v>
      </c>
      <c r="C19" t="s">
        <v>50</v>
      </c>
      <c r="D19" t="s">
        <v>51</v>
      </c>
      <c r="E19" t="s">
        <v>54</v>
      </c>
      <c r="F19" t="s">
        <v>27</v>
      </c>
      <c r="G19" t="s">
        <v>28</v>
      </c>
      <c r="H19" t="s">
        <v>44</v>
      </c>
      <c r="I19" t="s">
        <v>53</v>
      </c>
      <c r="J19" t="s">
        <v>31</v>
      </c>
      <c r="K19" t="s">
        <v>8</v>
      </c>
      <c r="L19" t="s">
        <v>10</v>
      </c>
      <c r="M19" t="s">
        <v>32</v>
      </c>
    </row>
    <row r="20" spans="2:13">
      <c r="B20" t="s">
        <v>23</v>
      </c>
      <c r="C20" t="s">
        <v>55</v>
      </c>
      <c r="D20" t="s">
        <v>10</v>
      </c>
      <c r="E20" t="s">
        <v>56</v>
      </c>
      <c r="F20" t="s">
        <v>40</v>
      </c>
      <c r="G20" t="s">
        <v>28</v>
      </c>
      <c r="H20" t="s">
        <v>44</v>
      </c>
      <c r="I20" t="s">
        <v>53</v>
      </c>
      <c r="J20" t="s">
        <v>31</v>
      </c>
      <c r="K20" t="s">
        <v>8</v>
      </c>
      <c r="L20" t="s">
        <v>10</v>
      </c>
      <c r="M20" t="s">
        <v>42</v>
      </c>
    </row>
    <row r="21" spans="2:13">
      <c r="B21" t="s">
        <v>23</v>
      </c>
      <c r="C21" t="s">
        <v>57</v>
      </c>
      <c r="D21" t="s">
        <v>58</v>
      </c>
      <c r="E21" t="s">
        <v>59</v>
      </c>
      <c r="F21" t="s">
        <v>27</v>
      </c>
      <c r="G21" t="s">
        <v>28</v>
      </c>
      <c r="H21" t="s">
        <v>44</v>
      </c>
      <c r="I21" t="s">
        <v>53</v>
      </c>
      <c r="J21" t="s">
        <v>31</v>
      </c>
      <c r="K21" t="s">
        <v>8</v>
      </c>
      <c r="L21" t="s">
        <v>10</v>
      </c>
      <c r="M21" t="s">
        <v>48</v>
      </c>
    </row>
    <row r="22" spans="2:13">
      <c r="B22" t="s">
        <v>23</v>
      </c>
      <c r="C22" t="s">
        <v>60</v>
      </c>
      <c r="D22" t="s">
        <v>61</v>
      </c>
      <c r="E22" t="s">
        <v>62</v>
      </c>
      <c r="F22" t="s">
        <v>40</v>
      </c>
      <c r="G22" t="s">
        <v>28</v>
      </c>
      <c r="H22" t="s">
        <v>44</v>
      </c>
      <c r="I22" t="s">
        <v>53</v>
      </c>
      <c r="J22" t="s">
        <v>31</v>
      </c>
      <c r="K22" t="s">
        <v>8</v>
      </c>
      <c r="L22" t="s">
        <v>10</v>
      </c>
      <c r="M22" t="s">
        <v>42</v>
      </c>
    </row>
    <row r="23" spans="2:13">
      <c r="B23" t="s">
        <v>23</v>
      </c>
      <c r="C23" t="s">
        <v>63</v>
      </c>
      <c r="D23" t="s">
        <v>64</v>
      </c>
      <c r="E23" t="s">
        <v>65</v>
      </c>
      <c r="F23" t="s">
        <v>40</v>
      </c>
      <c r="G23" t="s">
        <v>28</v>
      </c>
      <c r="H23" t="s">
        <v>44</v>
      </c>
      <c r="I23" t="s">
        <v>53</v>
      </c>
      <c r="J23" t="s">
        <v>31</v>
      </c>
      <c r="K23" t="s">
        <v>8</v>
      </c>
      <c r="L23" t="s">
        <v>10</v>
      </c>
      <c r="M23" t="s">
        <v>42</v>
      </c>
    </row>
    <row r="24" spans="2:13">
      <c r="B24" t="s">
        <v>23</v>
      </c>
      <c r="C24" t="s">
        <v>66</v>
      </c>
      <c r="D24" t="s">
        <v>67</v>
      </c>
      <c r="E24" t="s">
        <v>68</v>
      </c>
      <c r="F24" t="s">
        <v>69</v>
      </c>
      <c r="G24" t="s">
        <v>28</v>
      </c>
      <c r="H24" t="s">
        <v>44</v>
      </c>
      <c r="I24" t="s">
        <v>70</v>
      </c>
      <c r="J24" t="s">
        <v>71</v>
      </c>
      <c r="K24" t="s">
        <v>8</v>
      </c>
      <c r="L24" t="s">
        <v>10</v>
      </c>
      <c r="M24" t="s">
        <v>72</v>
      </c>
    </row>
    <row r="25" spans="2:13">
      <c r="B25" t="s">
        <v>23</v>
      </c>
      <c r="C25" t="s">
        <v>73</v>
      </c>
      <c r="D25" t="s">
        <v>10</v>
      </c>
      <c r="E25" t="s">
        <v>74</v>
      </c>
      <c r="F25" t="s">
        <v>27</v>
      </c>
      <c r="G25" t="s">
        <v>28</v>
      </c>
      <c r="H25" t="s">
        <v>53</v>
      </c>
      <c r="I25" t="s">
        <v>70</v>
      </c>
      <c r="J25" t="s">
        <v>31</v>
      </c>
      <c r="K25" t="s">
        <v>8</v>
      </c>
      <c r="L25" t="s">
        <v>10</v>
      </c>
      <c r="M25" t="s">
        <v>48</v>
      </c>
    </row>
    <row r="26" spans="2:12">
      <c r="B26" s="3" t="s">
        <v>75</v>
      </c>
      <c r="C26" s="3" t="s">
        <v>10</v>
      </c>
      <c r="D26" s="3" t="s">
        <v>10</v>
      </c>
      <c r="E26" s="3" t="s">
        <v>10</v>
      </c>
      <c r="F26" s="3" t="s">
        <v>76</v>
      </c>
      <c r="G26" s="3" t="s">
        <v>10</v>
      </c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</row>
    <row r="27" spans="2:13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20</v>
      </c>
      <c r="K27" s="3" t="s">
        <v>4</v>
      </c>
      <c r="L27" s="3" t="s">
        <v>21</v>
      </c>
      <c r="M27" s="3" t="s">
        <v>22</v>
      </c>
    </row>
    <row r="28" spans="2:13">
      <c r="B28" t="s">
        <v>23</v>
      </c>
      <c r="C28" t="s">
        <v>77</v>
      </c>
      <c r="D28" t="s">
        <v>10</v>
      </c>
      <c r="E28" t="s">
        <v>78</v>
      </c>
      <c r="F28" t="s">
        <v>79</v>
      </c>
      <c r="G28" t="s">
        <v>28</v>
      </c>
      <c r="H28" t="s">
        <v>30</v>
      </c>
      <c r="I28" t="s">
        <v>36</v>
      </c>
      <c r="J28" t="s">
        <v>31</v>
      </c>
      <c r="K28" t="s">
        <v>8</v>
      </c>
      <c r="L28" t="s">
        <v>10</v>
      </c>
      <c r="M28" t="s">
        <v>80</v>
      </c>
    </row>
    <row r="29" spans="2:12">
      <c r="B29" s="3" t="s">
        <v>81</v>
      </c>
      <c r="C29" s="3" t="s">
        <v>10</v>
      </c>
      <c r="D29" s="3" t="s">
        <v>10</v>
      </c>
      <c r="E29" s="3" t="s">
        <v>10</v>
      </c>
      <c r="F29" s="3" t="s">
        <v>82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3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20</v>
      </c>
      <c r="K30" s="3" t="s">
        <v>4</v>
      </c>
      <c r="L30" s="3" t="s">
        <v>21</v>
      </c>
      <c r="M30" s="3" t="s">
        <v>22</v>
      </c>
    </row>
    <row r="31" spans="2:13">
      <c r="B31" t="s">
        <v>23</v>
      </c>
      <c r="C31" t="s">
        <v>83</v>
      </c>
      <c r="D31" t="s">
        <v>10</v>
      </c>
      <c r="E31" t="s">
        <v>84</v>
      </c>
      <c r="F31" t="s">
        <v>85</v>
      </c>
      <c r="G31" t="s">
        <v>28</v>
      </c>
      <c r="H31" t="s">
        <v>86</v>
      </c>
      <c r="I31" t="s">
        <v>29</v>
      </c>
      <c r="J31" t="s">
        <v>31</v>
      </c>
      <c r="K31" t="s">
        <v>8</v>
      </c>
      <c r="L31" t="s">
        <v>10</v>
      </c>
      <c r="M31" t="s">
        <v>87</v>
      </c>
    </row>
    <row r="32" spans="2:13">
      <c r="B32" t="s">
        <v>23</v>
      </c>
      <c r="C32" t="s">
        <v>88</v>
      </c>
      <c r="D32" t="s">
        <v>89</v>
      </c>
      <c r="E32" t="s">
        <v>84</v>
      </c>
      <c r="F32" t="s">
        <v>85</v>
      </c>
      <c r="G32" t="s">
        <v>28</v>
      </c>
      <c r="H32" t="s">
        <v>29</v>
      </c>
      <c r="I32" t="s">
        <v>30</v>
      </c>
      <c r="J32" t="s">
        <v>31</v>
      </c>
      <c r="K32" t="s">
        <v>8</v>
      </c>
      <c r="L32" t="s">
        <v>10</v>
      </c>
      <c r="M32" t="s">
        <v>87</v>
      </c>
    </row>
    <row r="33" spans="2:13">
      <c r="B33" t="s">
        <v>23</v>
      </c>
      <c r="C33" t="s">
        <v>90</v>
      </c>
      <c r="D33" t="s">
        <v>10</v>
      </c>
      <c r="E33" t="s">
        <v>91</v>
      </c>
      <c r="F33" t="s">
        <v>92</v>
      </c>
      <c r="G33" t="s">
        <v>28</v>
      </c>
      <c r="H33" t="s">
        <v>29</v>
      </c>
      <c r="I33" t="s">
        <v>30</v>
      </c>
      <c r="J33" t="s">
        <v>31</v>
      </c>
      <c r="K33" t="s">
        <v>8</v>
      </c>
      <c r="L33" t="s">
        <v>10</v>
      </c>
      <c r="M33" t="s">
        <v>87</v>
      </c>
    </row>
    <row r="34" spans="2:13">
      <c r="B34" t="s">
        <v>23</v>
      </c>
      <c r="C34" t="s">
        <v>93</v>
      </c>
      <c r="D34" t="s">
        <v>10</v>
      </c>
      <c r="E34" t="s">
        <v>94</v>
      </c>
      <c r="F34" t="s">
        <v>92</v>
      </c>
      <c r="G34" t="s">
        <v>28</v>
      </c>
      <c r="H34" t="s">
        <v>29</v>
      </c>
      <c r="I34" t="s">
        <v>30</v>
      </c>
      <c r="J34" t="s">
        <v>31</v>
      </c>
      <c r="K34" t="s">
        <v>8</v>
      </c>
      <c r="L34" t="s">
        <v>10</v>
      </c>
      <c r="M34" t="s">
        <v>95</v>
      </c>
    </row>
    <row r="35" spans="2:13">
      <c r="B35" t="s">
        <v>23</v>
      </c>
      <c r="C35" t="s">
        <v>96</v>
      </c>
      <c r="D35" t="s">
        <v>10</v>
      </c>
      <c r="E35" t="s">
        <v>97</v>
      </c>
      <c r="F35" t="s">
        <v>92</v>
      </c>
      <c r="G35" t="s">
        <v>28</v>
      </c>
      <c r="H35" t="s">
        <v>30</v>
      </c>
      <c r="I35" t="s">
        <v>36</v>
      </c>
      <c r="J35" t="s">
        <v>31</v>
      </c>
      <c r="K35" t="s">
        <v>8</v>
      </c>
      <c r="L35" t="s">
        <v>10</v>
      </c>
      <c r="M35" t="s">
        <v>87</v>
      </c>
    </row>
    <row r="36" spans="2:13">
      <c r="B36" t="s">
        <v>23</v>
      </c>
      <c r="C36" t="s">
        <v>98</v>
      </c>
      <c r="D36" t="s">
        <v>10</v>
      </c>
      <c r="E36" t="s">
        <v>94</v>
      </c>
      <c r="F36" t="s">
        <v>92</v>
      </c>
      <c r="G36" t="s">
        <v>28</v>
      </c>
      <c r="H36" t="s">
        <v>30</v>
      </c>
      <c r="I36" t="s">
        <v>36</v>
      </c>
      <c r="J36" t="s">
        <v>31</v>
      </c>
      <c r="K36" t="s">
        <v>8</v>
      </c>
      <c r="L36" t="s">
        <v>10</v>
      </c>
      <c r="M36" t="s">
        <v>99</v>
      </c>
    </row>
    <row r="37" spans="2:13">
      <c r="B37" t="s">
        <v>23</v>
      </c>
      <c r="C37" t="s">
        <v>100</v>
      </c>
      <c r="D37" t="s">
        <v>10</v>
      </c>
      <c r="E37" t="s">
        <v>84</v>
      </c>
      <c r="F37" t="s">
        <v>92</v>
      </c>
      <c r="G37" t="s">
        <v>28</v>
      </c>
      <c r="H37" t="s">
        <v>36</v>
      </c>
      <c r="I37" t="s">
        <v>41</v>
      </c>
      <c r="J37" t="s">
        <v>31</v>
      </c>
      <c r="K37" t="s">
        <v>8</v>
      </c>
      <c r="L37" t="s">
        <v>10</v>
      </c>
      <c r="M37" t="s">
        <v>87</v>
      </c>
    </row>
    <row r="38" spans="2:13">
      <c r="B38" t="s">
        <v>23</v>
      </c>
      <c r="C38" t="s">
        <v>101</v>
      </c>
      <c r="D38" t="s">
        <v>10</v>
      </c>
      <c r="E38" t="s">
        <v>102</v>
      </c>
      <c r="F38" t="s">
        <v>85</v>
      </c>
      <c r="G38" t="s">
        <v>28</v>
      </c>
      <c r="H38" t="s">
        <v>36</v>
      </c>
      <c r="I38" t="s">
        <v>41</v>
      </c>
      <c r="J38" t="s">
        <v>31</v>
      </c>
      <c r="K38" t="s">
        <v>8</v>
      </c>
      <c r="L38" t="s">
        <v>10</v>
      </c>
      <c r="M38" t="s">
        <v>87</v>
      </c>
    </row>
    <row r="39" spans="2:13">
      <c r="B39" t="s">
        <v>23</v>
      </c>
      <c r="C39" t="s">
        <v>103</v>
      </c>
      <c r="D39" t="s">
        <v>10</v>
      </c>
      <c r="E39" t="s">
        <v>91</v>
      </c>
      <c r="F39" t="s">
        <v>92</v>
      </c>
      <c r="G39" t="s">
        <v>28</v>
      </c>
      <c r="H39" t="s">
        <v>30</v>
      </c>
      <c r="I39" t="s">
        <v>44</v>
      </c>
      <c r="J39" t="s">
        <v>104</v>
      </c>
      <c r="K39" t="s">
        <v>8</v>
      </c>
      <c r="L39" t="s">
        <v>10</v>
      </c>
      <c r="M39" t="s">
        <v>105</v>
      </c>
    </row>
    <row r="40" spans="2:13">
      <c r="B40" t="s">
        <v>23</v>
      </c>
      <c r="C40" t="s">
        <v>106</v>
      </c>
      <c r="D40" t="s">
        <v>10</v>
      </c>
      <c r="E40" t="s">
        <v>84</v>
      </c>
      <c r="F40" t="s">
        <v>85</v>
      </c>
      <c r="G40" t="s">
        <v>28</v>
      </c>
      <c r="H40" t="s">
        <v>41</v>
      </c>
      <c r="I40" t="s">
        <v>44</v>
      </c>
      <c r="J40" t="s">
        <v>31</v>
      </c>
      <c r="K40" t="s">
        <v>8</v>
      </c>
      <c r="L40" t="s">
        <v>10</v>
      </c>
      <c r="M40" t="s">
        <v>87</v>
      </c>
    </row>
    <row r="41" spans="2:13">
      <c r="B41" t="s">
        <v>23</v>
      </c>
      <c r="C41" t="s">
        <v>107</v>
      </c>
      <c r="D41" t="s">
        <v>10</v>
      </c>
      <c r="E41" t="s">
        <v>108</v>
      </c>
      <c r="F41" t="s">
        <v>92</v>
      </c>
      <c r="G41" t="s">
        <v>28</v>
      </c>
      <c r="H41" t="s">
        <v>44</v>
      </c>
      <c r="I41" t="s">
        <v>53</v>
      </c>
      <c r="J41" t="s">
        <v>31</v>
      </c>
      <c r="K41" t="s">
        <v>8</v>
      </c>
      <c r="L41" t="s">
        <v>10</v>
      </c>
      <c r="M41" t="s">
        <v>95</v>
      </c>
    </row>
    <row r="42" spans="2:13">
      <c r="B42" t="s">
        <v>23</v>
      </c>
      <c r="C42" t="s">
        <v>109</v>
      </c>
      <c r="D42" t="s">
        <v>10</v>
      </c>
      <c r="E42" t="s">
        <v>110</v>
      </c>
      <c r="F42" t="s">
        <v>85</v>
      </c>
      <c r="G42" t="s">
        <v>28</v>
      </c>
      <c r="H42" t="s">
        <v>44</v>
      </c>
      <c r="I42" t="s">
        <v>53</v>
      </c>
      <c r="J42" t="s">
        <v>31</v>
      </c>
      <c r="K42" t="s">
        <v>8</v>
      </c>
      <c r="L42" t="s">
        <v>10</v>
      </c>
      <c r="M42" t="s">
        <v>99</v>
      </c>
    </row>
    <row r="43" spans="2:13">
      <c r="B43" t="s">
        <v>23</v>
      </c>
      <c r="C43" t="s">
        <v>111</v>
      </c>
      <c r="D43" t="s">
        <v>10</v>
      </c>
      <c r="E43" t="s">
        <v>112</v>
      </c>
      <c r="F43" t="s">
        <v>85</v>
      </c>
      <c r="G43" t="s">
        <v>28</v>
      </c>
      <c r="H43" t="s">
        <v>53</v>
      </c>
      <c r="I43" t="s">
        <v>70</v>
      </c>
      <c r="J43" t="s">
        <v>31</v>
      </c>
      <c r="K43" t="s">
        <v>8</v>
      </c>
      <c r="L43" t="s">
        <v>10</v>
      </c>
      <c r="M43" t="s">
        <v>87</v>
      </c>
    </row>
    <row r="44" spans="2:13">
      <c r="B44" t="s">
        <v>23</v>
      </c>
      <c r="C44" t="s">
        <v>111</v>
      </c>
      <c r="D44" t="s">
        <v>10</v>
      </c>
      <c r="E44" t="s">
        <v>113</v>
      </c>
      <c r="F44" t="s">
        <v>85</v>
      </c>
      <c r="G44" t="s">
        <v>28</v>
      </c>
      <c r="H44" t="s">
        <v>53</v>
      </c>
      <c r="I44" t="s">
        <v>70</v>
      </c>
      <c r="J44" t="s">
        <v>31</v>
      </c>
      <c r="K44" t="s">
        <v>8</v>
      </c>
      <c r="L44" t="s">
        <v>10</v>
      </c>
      <c r="M44" t="s">
        <v>87</v>
      </c>
    </row>
    <row r="45" spans="2:12">
      <c r="B45" s="3" t="s">
        <v>114</v>
      </c>
      <c r="C45" s="3" t="s">
        <v>10</v>
      </c>
      <c r="D45" s="3" t="s">
        <v>10</v>
      </c>
      <c r="E45" s="3" t="s">
        <v>10</v>
      </c>
      <c r="F45" s="3" t="s">
        <v>115</v>
      </c>
      <c r="G45" s="3" t="s">
        <v>10</v>
      </c>
      <c r="H45" s="3" t="s">
        <v>10</v>
      </c>
      <c r="I45" s="3" t="s">
        <v>10</v>
      </c>
      <c r="J45" s="3" t="s">
        <v>10</v>
      </c>
      <c r="K45" s="3" t="s">
        <v>10</v>
      </c>
      <c r="L45" s="3" t="s">
        <v>10</v>
      </c>
    </row>
    <row r="46" spans="2:13">
      <c r="B46" s="3" t="s">
        <v>12</v>
      </c>
      <c r="C46" s="3" t="s">
        <v>13</v>
      </c>
      <c r="D46" s="3" t="s">
        <v>14</v>
      </c>
      <c r="E46" s="3" t="s">
        <v>15</v>
      </c>
      <c r="F46" s="3" t="s">
        <v>16</v>
      </c>
      <c r="G46" s="3" t="s">
        <v>17</v>
      </c>
      <c r="H46" s="3" t="s">
        <v>18</v>
      </c>
      <c r="I46" s="3" t="s">
        <v>19</v>
      </c>
      <c r="J46" s="3" t="s">
        <v>20</v>
      </c>
      <c r="K46" s="3" t="s">
        <v>4</v>
      </c>
      <c r="L46" s="3" t="s">
        <v>21</v>
      </c>
      <c r="M46" s="3" t="s">
        <v>22</v>
      </c>
    </row>
    <row r="47" spans="2:13">
      <c r="B47" t="s">
        <v>23</v>
      </c>
      <c r="C47" t="s">
        <v>116</v>
      </c>
      <c r="D47" t="s">
        <v>10</v>
      </c>
      <c r="E47" t="s">
        <v>117</v>
      </c>
      <c r="F47" t="s">
        <v>118</v>
      </c>
      <c r="G47" t="s">
        <v>28</v>
      </c>
      <c r="H47" t="s">
        <v>86</v>
      </c>
      <c r="I47" t="s">
        <v>29</v>
      </c>
      <c r="J47" t="s">
        <v>31</v>
      </c>
      <c r="K47" t="s">
        <v>8</v>
      </c>
      <c r="L47" t="s">
        <v>10</v>
      </c>
      <c r="M47" t="s">
        <v>119</v>
      </c>
    </row>
    <row r="48" spans="2:13">
      <c r="B48" t="s">
        <v>23</v>
      </c>
      <c r="C48" t="s">
        <v>120</v>
      </c>
      <c r="D48" t="s">
        <v>10</v>
      </c>
      <c r="E48" t="s">
        <v>117</v>
      </c>
      <c r="F48" t="s">
        <v>118</v>
      </c>
      <c r="G48" t="s">
        <v>28</v>
      </c>
      <c r="H48" t="s">
        <v>36</v>
      </c>
      <c r="I48" t="s">
        <v>41</v>
      </c>
      <c r="J48" t="s">
        <v>31</v>
      </c>
      <c r="K48" t="s">
        <v>8</v>
      </c>
      <c r="L48" t="s">
        <v>10</v>
      </c>
      <c r="M48" t="s">
        <v>121</v>
      </c>
    </row>
    <row r="49" spans="2:13">
      <c r="B49" t="s">
        <v>23</v>
      </c>
      <c r="C49" t="s">
        <v>122</v>
      </c>
      <c r="D49" t="s">
        <v>10</v>
      </c>
      <c r="E49" t="s">
        <v>117</v>
      </c>
      <c r="F49" t="s">
        <v>118</v>
      </c>
      <c r="G49" t="s">
        <v>28</v>
      </c>
      <c r="H49" t="s">
        <v>41</v>
      </c>
      <c r="I49" t="s">
        <v>44</v>
      </c>
      <c r="J49" t="s">
        <v>31</v>
      </c>
      <c r="K49" t="s">
        <v>8</v>
      </c>
      <c r="L49" t="s">
        <v>10</v>
      </c>
      <c r="M49" t="s">
        <v>121</v>
      </c>
    </row>
    <row r="50" spans="2:12">
      <c r="B50" s="3" t="s">
        <v>123</v>
      </c>
      <c r="C50" s="3" t="s">
        <v>10</v>
      </c>
      <c r="D50" s="3" t="s">
        <v>10</v>
      </c>
      <c r="E50" s="3" t="s">
        <v>10</v>
      </c>
      <c r="F50" s="3" t="s">
        <v>124</v>
      </c>
      <c r="G50" s="3" t="s">
        <v>10</v>
      </c>
      <c r="H50" s="3" t="s">
        <v>10</v>
      </c>
      <c r="I50" s="3" t="s">
        <v>10</v>
      </c>
      <c r="J50" s="3" t="s">
        <v>10</v>
      </c>
      <c r="K50" s="3" t="s">
        <v>10</v>
      </c>
      <c r="L50" s="3" t="s">
        <v>10</v>
      </c>
    </row>
    <row r="51" spans="2:13">
      <c r="B51" s="3" t="s">
        <v>12</v>
      </c>
      <c r="C51" s="3" t="s">
        <v>13</v>
      </c>
      <c r="D51" s="3" t="s">
        <v>14</v>
      </c>
      <c r="E51" s="3" t="s">
        <v>15</v>
      </c>
      <c r="F51" s="3" t="s">
        <v>16</v>
      </c>
      <c r="G51" s="3" t="s">
        <v>17</v>
      </c>
      <c r="H51" s="3" t="s">
        <v>18</v>
      </c>
      <c r="I51" s="3" t="s">
        <v>19</v>
      </c>
      <c r="J51" s="3" t="s">
        <v>20</v>
      </c>
      <c r="K51" s="3" t="s">
        <v>4</v>
      </c>
      <c r="L51" s="3" t="s">
        <v>21</v>
      </c>
      <c r="M51" s="3" t="s">
        <v>22</v>
      </c>
    </row>
    <row r="52" spans="2:13">
      <c r="B52" t="s">
        <v>23</v>
      </c>
      <c r="C52" t="s">
        <v>125</v>
      </c>
      <c r="D52" t="s">
        <v>10</v>
      </c>
      <c r="E52" t="s">
        <v>126</v>
      </c>
      <c r="F52" t="s">
        <v>127</v>
      </c>
      <c r="G52" t="s">
        <v>28</v>
      </c>
      <c r="H52" t="s">
        <v>86</v>
      </c>
      <c r="I52" t="s">
        <v>29</v>
      </c>
      <c r="J52" t="s">
        <v>31</v>
      </c>
      <c r="K52" t="s">
        <v>8</v>
      </c>
      <c r="L52" t="s">
        <v>10</v>
      </c>
      <c r="M52" t="s">
        <v>95</v>
      </c>
    </row>
    <row r="53" spans="2:13">
      <c r="B53" t="s">
        <v>23</v>
      </c>
      <c r="C53" t="s">
        <v>128</v>
      </c>
      <c r="D53" t="s">
        <v>10</v>
      </c>
      <c r="E53" t="s">
        <v>129</v>
      </c>
      <c r="F53" t="s">
        <v>127</v>
      </c>
      <c r="G53" t="s">
        <v>28</v>
      </c>
      <c r="H53" t="s">
        <v>29</v>
      </c>
      <c r="I53" t="s">
        <v>30</v>
      </c>
      <c r="J53" t="s">
        <v>31</v>
      </c>
      <c r="K53" t="s">
        <v>8</v>
      </c>
      <c r="L53" t="s">
        <v>10</v>
      </c>
      <c r="M53" t="s">
        <v>130</v>
      </c>
    </row>
    <row r="54" spans="2:13">
      <c r="B54" t="s">
        <v>23</v>
      </c>
      <c r="C54" t="s">
        <v>131</v>
      </c>
      <c r="D54" t="s">
        <v>10</v>
      </c>
      <c r="E54" t="s">
        <v>132</v>
      </c>
      <c r="F54" t="s">
        <v>133</v>
      </c>
      <c r="G54" t="s">
        <v>28</v>
      </c>
      <c r="H54" t="s">
        <v>29</v>
      </c>
      <c r="I54" t="s">
        <v>30</v>
      </c>
      <c r="J54" t="s">
        <v>31</v>
      </c>
      <c r="K54" t="s">
        <v>8</v>
      </c>
      <c r="L54" t="s">
        <v>10</v>
      </c>
      <c r="M54" t="s">
        <v>130</v>
      </c>
    </row>
    <row r="55" spans="2:13">
      <c r="B55" t="s">
        <v>23</v>
      </c>
      <c r="C55" t="s">
        <v>134</v>
      </c>
      <c r="D55" t="s">
        <v>10</v>
      </c>
      <c r="E55" t="s">
        <v>135</v>
      </c>
      <c r="F55" t="s">
        <v>127</v>
      </c>
      <c r="G55" t="s">
        <v>28</v>
      </c>
      <c r="H55" t="s">
        <v>29</v>
      </c>
      <c r="I55" t="s">
        <v>30</v>
      </c>
      <c r="J55" t="s">
        <v>31</v>
      </c>
      <c r="K55" t="s">
        <v>8</v>
      </c>
      <c r="L55" t="s">
        <v>10</v>
      </c>
      <c r="M55" t="s">
        <v>95</v>
      </c>
    </row>
    <row r="56" spans="2:13">
      <c r="B56" t="s">
        <v>23</v>
      </c>
      <c r="C56" t="s">
        <v>136</v>
      </c>
      <c r="D56" t="s">
        <v>10</v>
      </c>
      <c r="E56" t="s">
        <v>137</v>
      </c>
      <c r="F56" t="s">
        <v>127</v>
      </c>
      <c r="G56" t="s">
        <v>28</v>
      </c>
      <c r="H56" t="s">
        <v>30</v>
      </c>
      <c r="I56" t="s">
        <v>36</v>
      </c>
      <c r="J56" t="s">
        <v>31</v>
      </c>
      <c r="K56" t="s">
        <v>8</v>
      </c>
      <c r="L56" t="s">
        <v>10</v>
      </c>
      <c r="M56" t="s">
        <v>87</v>
      </c>
    </row>
    <row r="57" spans="2:13">
      <c r="B57" t="s">
        <v>23</v>
      </c>
      <c r="C57" t="s">
        <v>138</v>
      </c>
      <c r="D57" t="s">
        <v>10</v>
      </c>
      <c r="E57" t="s">
        <v>139</v>
      </c>
      <c r="F57" t="s">
        <v>127</v>
      </c>
      <c r="G57" t="s">
        <v>28</v>
      </c>
      <c r="H57" t="s">
        <v>30</v>
      </c>
      <c r="I57" t="s">
        <v>36</v>
      </c>
      <c r="J57" t="s">
        <v>31</v>
      </c>
      <c r="K57" t="s">
        <v>8</v>
      </c>
      <c r="L57" t="s">
        <v>10</v>
      </c>
      <c r="M57" t="s">
        <v>87</v>
      </c>
    </row>
    <row r="58" spans="2:13">
      <c r="B58" t="s">
        <v>23</v>
      </c>
      <c r="C58" t="s">
        <v>140</v>
      </c>
      <c r="D58" t="s">
        <v>10</v>
      </c>
      <c r="E58" t="s">
        <v>141</v>
      </c>
      <c r="F58" t="s">
        <v>133</v>
      </c>
      <c r="G58" t="s">
        <v>28</v>
      </c>
      <c r="H58" t="s">
        <v>30</v>
      </c>
      <c r="I58" t="s">
        <v>36</v>
      </c>
      <c r="J58" t="s">
        <v>31</v>
      </c>
      <c r="K58" t="s">
        <v>8</v>
      </c>
      <c r="L58" t="s">
        <v>10</v>
      </c>
      <c r="M58" t="s">
        <v>142</v>
      </c>
    </row>
    <row r="59" spans="2:13">
      <c r="B59" t="s">
        <v>23</v>
      </c>
      <c r="C59" t="s">
        <v>143</v>
      </c>
      <c r="D59" t="s">
        <v>10</v>
      </c>
      <c r="E59" t="s">
        <v>144</v>
      </c>
      <c r="F59" t="s">
        <v>133</v>
      </c>
      <c r="G59" t="s">
        <v>28</v>
      </c>
      <c r="H59" t="s">
        <v>30</v>
      </c>
      <c r="I59" t="s">
        <v>36</v>
      </c>
      <c r="J59" t="s">
        <v>31</v>
      </c>
      <c r="K59" t="s">
        <v>8</v>
      </c>
      <c r="L59" t="s">
        <v>10</v>
      </c>
      <c r="M59" t="s">
        <v>142</v>
      </c>
    </row>
    <row r="60" spans="2:13">
      <c r="B60" t="s">
        <v>23</v>
      </c>
      <c r="C60" t="s">
        <v>145</v>
      </c>
      <c r="D60" t="s">
        <v>10</v>
      </c>
      <c r="E60" t="s">
        <v>146</v>
      </c>
      <c r="F60" t="s">
        <v>133</v>
      </c>
      <c r="G60" t="s">
        <v>28</v>
      </c>
      <c r="H60" t="s">
        <v>36</v>
      </c>
      <c r="I60" t="s">
        <v>41</v>
      </c>
      <c r="J60" t="s">
        <v>31</v>
      </c>
      <c r="K60" t="s">
        <v>8</v>
      </c>
      <c r="L60" t="s">
        <v>10</v>
      </c>
      <c r="M60" t="s">
        <v>142</v>
      </c>
    </row>
    <row r="61" spans="2:13">
      <c r="B61" t="s">
        <v>23</v>
      </c>
      <c r="C61" t="s">
        <v>147</v>
      </c>
      <c r="D61" t="s">
        <v>10</v>
      </c>
      <c r="E61" t="s">
        <v>148</v>
      </c>
      <c r="F61" t="s">
        <v>133</v>
      </c>
      <c r="G61" t="s">
        <v>28</v>
      </c>
      <c r="H61" t="s">
        <v>36</v>
      </c>
      <c r="I61" t="s">
        <v>41</v>
      </c>
      <c r="J61" t="s">
        <v>31</v>
      </c>
      <c r="K61" t="s">
        <v>8</v>
      </c>
      <c r="L61" t="s">
        <v>10</v>
      </c>
      <c r="M61" t="s">
        <v>142</v>
      </c>
    </row>
    <row r="62" spans="2:13">
      <c r="B62" t="s">
        <v>23</v>
      </c>
      <c r="C62" t="s">
        <v>149</v>
      </c>
      <c r="D62" t="s">
        <v>10</v>
      </c>
      <c r="E62" t="s">
        <v>150</v>
      </c>
      <c r="F62" t="s">
        <v>127</v>
      </c>
      <c r="G62" t="s">
        <v>28</v>
      </c>
      <c r="H62" t="s">
        <v>41</v>
      </c>
      <c r="I62" t="s">
        <v>44</v>
      </c>
      <c r="J62" t="s">
        <v>31</v>
      </c>
      <c r="K62" t="s">
        <v>8</v>
      </c>
      <c r="L62" t="s">
        <v>10</v>
      </c>
      <c r="M62" t="s">
        <v>95</v>
      </c>
    </row>
    <row r="63" spans="2:13">
      <c r="B63" t="s">
        <v>23</v>
      </c>
      <c r="C63" t="s">
        <v>151</v>
      </c>
      <c r="D63" t="s">
        <v>10</v>
      </c>
      <c r="E63" t="s">
        <v>152</v>
      </c>
      <c r="F63" t="s">
        <v>133</v>
      </c>
      <c r="G63" t="s">
        <v>28</v>
      </c>
      <c r="H63" t="s">
        <v>41</v>
      </c>
      <c r="I63" t="s">
        <v>44</v>
      </c>
      <c r="J63" t="s">
        <v>31</v>
      </c>
      <c r="K63" t="s">
        <v>8</v>
      </c>
      <c r="L63" t="s">
        <v>10</v>
      </c>
      <c r="M63" t="s">
        <v>142</v>
      </c>
    </row>
    <row r="64" spans="2:12">
      <c r="B64" s="3" t="s">
        <v>153</v>
      </c>
      <c r="C64" s="3" t="s">
        <v>10</v>
      </c>
      <c r="D64" s="3" t="s">
        <v>10</v>
      </c>
      <c r="E64" s="3" t="s">
        <v>10</v>
      </c>
      <c r="F64" s="3" t="s">
        <v>154</v>
      </c>
      <c r="G64" s="3" t="s">
        <v>10</v>
      </c>
      <c r="H64" s="3" t="s">
        <v>10</v>
      </c>
      <c r="I64" s="3" t="s">
        <v>10</v>
      </c>
      <c r="J64" s="3" t="s">
        <v>10</v>
      </c>
      <c r="K64" s="3" t="s">
        <v>10</v>
      </c>
      <c r="L64" s="3" t="s">
        <v>10</v>
      </c>
    </row>
    <row r="65" spans="2:13">
      <c r="B65" s="3" t="s">
        <v>12</v>
      </c>
      <c r="C65" s="3" t="s">
        <v>13</v>
      </c>
      <c r="D65" s="3" t="s">
        <v>14</v>
      </c>
      <c r="E65" s="3" t="s">
        <v>15</v>
      </c>
      <c r="F65" s="3" t="s">
        <v>16</v>
      </c>
      <c r="G65" s="3" t="s">
        <v>17</v>
      </c>
      <c r="H65" s="3" t="s">
        <v>18</v>
      </c>
      <c r="I65" s="3" t="s">
        <v>19</v>
      </c>
      <c r="J65" s="3" t="s">
        <v>20</v>
      </c>
      <c r="K65" s="3" t="s">
        <v>4</v>
      </c>
      <c r="L65" s="3" t="s">
        <v>21</v>
      </c>
      <c r="M65" s="3" t="s">
        <v>22</v>
      </c>
    </row>
    <row r="66" spans="2:13">
      <c r="B66" t="s">
        <v>23</v>
      </c>
      <c r="C66" t="s">
        <v>155</v>
      </c>
      <c r="D66" t="s">
        <v>156</v>
      </c>
      <c r="E66" t="s">
        <v>157</v>
      </c>
      <c r="F66" t="s">
        <v>158</v>
      </c>
      <c r="G66" t="s">
        <v>28</v>
      </c>
      <c r="H66" t="s">
        <v>36</v>
      </c>
      <c r="I66" t="s">
        <v>41</v>
      </c>
      <c r="J66" t="s">
        <v>31</v>
      </c>
      <c r="K66" t="s">
        <v>8</v>
      </c>
      <c r="L66" t="s">
        <v>10</v>
      </c>
      <c r="M66" t="s">
        <v>159</v>
      </c>
    </row>
    <row r="67" spans="2:12">
      <c r="B67" s="3" t="s">
        <v>160</v>
      </c>
      <c r="C67" s="3" t="s">
        <v>10</v>
      </c>
      <c r="D67" s="3" t="s">
        <v>10</v>
      </c>
      <c r="E67" s="3" t="s">
        <v>10</v>
      </c>
      <c r="F67" s="3" t="s">
        <v>161</v>
      </c>
      <c r="G67" s="3" t="s">
        <v>10</v>
      </c>
      <c r="H67" s="3" t="s">
        <v>10</v>
      </c>
      <c r="I67" s="3" t="s">
        <v>10</v>
      </c>
      <c r="J67" s="3" t="s">
        <v>10</v>
      </c>
      <c r="K67" s="3" t="s">
        <v>10</v>
      </c>
      <c r="L67" s="3" t="s">
        <v>10</v>
      </c>
    </row>
    <row r="68" spans="2:13">
      <c r="B68" s="3" t="s">
        <v>12</v>
      </c>
      <c r="C68" s="3" t="s">
        <v>13</v>
      </c>
      <c r="D68" s="3" t="s">
        <v>14</v>
      </c>
      <c r="E68" s="3" t="s">
        <v>15</v>
      </c>
      <c r="F68" s="3" t="s">
        <v>16</v>
      </c>
      <c r="G68" s="3" t="s">
        <v>17</v>
      </c>
      <c r="H68" s="3" t="s">
        <v>18</v>
      </c>
      <c r="I68" s="3" t="s">
        <v>19</v>
      </c>
      <c r="J68" s="3" t="s">
        <v>20</v>
      </c>
      <c r="K68" s="3" t="s">
        <v>4</v>
      </c>
      <c r="L68" s="3" t="s">
        <v>21</v>
      </c>
      <c r="M68" s="3" t="s">
        <v>22</v>
      </c>
    </row>
    <row r="69" spans="2:13">
      <c r="B69" t="s">
        <v>23</v>
      </c>
      <c r="C69" t="s">
        <v>162</v>
      </c>
      <c r="D69" t="s">
        <v>10</v>
      </c>
      <c r="E69" t="s">
        <v>163</v>
      </c>
      <c r="F69" t="s">
        <v>164</v>
      </c>
      <c r="G69" t="s">
        <v>28</v>
      </c>
      <c r="H69" t="s">
        <v>29</v>
      </c>
      <c r="I69" t="s">
        <v>30</v>
      </c>
      <c r="J69" t="s">
        <v>31</v>
      </c>
      <c r="K69" t="s">
        <v>8</v>
      </c>
      <c r="L69" t="s">
        <v>10</v>
      </c>
      <c r="M69" t="s">
        <v>165</v>
      </c>
    </row>
    <row r="70" spans="2:13">
      <c r="B70" t="s">
        <v>23</v>
      </c>
      <c r="C70" t="s">
        <v>166</v>
      </c>
      <c r="D70" t="s">
        <v>10</v>
      </c>
      <c r="E70" t="s">
        <v>167</v>
      </c>
      <c r="F70" t="s">
        <v>164</v>
      </c>
      <c r="G70" t="s">
        <v>28</v>
      </c>
      <c r="H70" t="s">
        <v>30</v>
      </c>
      <c r="I70" t="s">
        <v>36</v>
      </c>
      <c r="J70" t="s">
        <v>31</v>
      </c>
      <c r="K70" t="s">
        <v>8</v>
      </c>
      <c r="L70" t="s">
        <v>10</v>
      </c>
      <c r="M70" t="s">
        <v>165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9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7"/>
  <sheetViews>
    <sheetView tabSelected="1" topLeftCell="A31" workbookViewId="0">
      <selection activeCell="A54" sqref="A54:D57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18</v>
      </c>
      <c r="C1" s="3" t="s">
        <v>19</v>
      </c>
      <c r="D1" s="3" t="s">
        <v>22</v>
      </c>
      <c r="H1" t="s">
        <v>168</v>
      </c>
    </row>
    <row r="2" spans="1:10">
      <c r="A2">
        <v>1463815374</v>
      </c>
      <c r="B2" t="s">
        <v>29</v>
      </c>
      <c r="C2" t="s">
        <v>30</v>
      </c>
      <c r="D2" s="4">
        <v>352</v>
      </c>
      <c r="E2">
        <v>352</v>
      </c>
      <c r="F2" s="10" t="s">
        <v>169</v>
      </c>
      <c r="G2">
        <f>D2-E2</f>
        <v>0</v>
      </c>
      <c r="H2" t="str">
        <f>$H$1&amp;F2</f>
        <v>，202206131603150025</v>
      </c>
      <c r="I2" t="e">
        <f>VLOOKUP(A2,HOP!A:U,21,0)</f>
        <v>#N/A</v>
      </c>
      <c r="J2">
        <v>6.13</v>
      </c>
    </row>
    <row r="3" spans="1:10">
      <c r="A3">
        <v>1464916779</v>
      </c>
      <c r="B3" t="s">
        <v>30</v>
      </c>
      <c r="C3" t="s">
        <v>36</v>
      </c>
      <c r="D3" s="4">
        <v>352</v>
      </c>
      <c r="E3">
        <v>352</v>
      </c>
      <c r="F3" s="10" t="s">
        <v>170</v>
      </c>
      <c r="G3">
        <f t="shared" ref="G3:G45" si="0">D3-E3</f>
        <v>0</v>
      </c>
      <c r="H3" t="str">
        <f t="shared" ref="H3:H45" si="1">$H$1&amp;F3</f>
        <v>，202206141457460025</v>
      </c>
      <c r="I3" t="e">
        <f>VLOOKUP(A3,HOP!A:U,21,0)</f>
        <v>#N/A</v>
      </c>
      <c r="J3">
        <v>6.14</v>
      </c>
    </row>
    <row r="4" spans="1:10">
      <c r="A4">
        <v>1466431702</v>
      </c>
      <c r="B4" t="s">
        <v>36</v>
      </c>
      <c r="C4" t="s">
        <v>41</v>
      </c>
      <c r="D4" s="4">
        <v>387</v>
      </c>
      <c r="E4">
        <v>387</v>
      </c>
      <c r="F4" s="10" t="s">
        <v>171</v>
      </c>
      <c r="G4">
        <f t="shared" si="0"/>
        <v>0</v>
      </c>
      <c r="H4" t="str">
        <f t="shared" si="1"/>
        <v>，202206151932390020</v>
      </c>
      <c r="I4" t="e">
        <f>VLOOKUP(A4,HOP!A:U,21,0)</f>
        <v>#N/A</v>
      </c>
      <c r="J4">
        <v>6.15</v>
      </c>
    </row>
    <row r="5" spans="1:10">
      <c r="A5">
        <v>1467231246</v>
      </c>
      <c r="B5" t="s">
        <v>41</v>
      </c>
      <c r="C5" t="s">
        <v>44</v>
      </c>
      <c r="D5" s="4">
        <v>387</v>
      </c>
      <c r="E5">
        <v>387</v>
      </c>
      <c r="F5" s="10" t="s">
        <v>172</v>
      </c>
      <c r="G5">
        <f t="shared" si="0"/>
        <v>0</v>
      </c>
      <c r="H5" t="str">
        <f t="shared" si="1"/>
        <v>，202206161218440021</v>
      </c>
      <c r="I5" t="e">
        <f>VLOOKUP(A5,HOP!A:U,21,0)</f>
        <v>#N/A</v>
      </c>
      <c r="J5">
        <v>6.16</v>
      </c>
    </row>
    <row r="6" spans="1:10">
      <c r="A6">
        <v>1467696803</v>
      </c>
      <c r="B6" t="s">
        <v>41</v>
      </c>
      <c r="C6" t="s">
        <v>44</v>
      </c>
      <c r="D6" s="4">
        <v>686.6</v>
      </c>
      <c r="E6">
        <v>686.6</v>
      </c>
      <c r="F6" s="10" t="s">
        <v>173</v>
      </c>
      <c r="G6">
        <f t="shared" si="0"/>
        <v>0</v>
      </c>
      <c r="H6" t="str">
        <f t="shared" si="1"/>
        <v>，202206162204040020</v>
      </c>
      <c r="I6" t="e">
        <f>VLOOKUP(A6,HOP!A:U,21,0)</f>
        <v>#N/A</v>
      </c>
      <c r="J6">
        <v>6.16</v>
      </c>
    </row>
    <row r="7" spans="1:10">
      <c r="A7">
        <v>1461382166</v>
      </c>
      <c r="B7" t="s">
        <v>44</v>
      </c>
      <c r="C7" t="s">
        <v>53</v>
      </c>
      <c r="D7" s="4">
        <v>704</v>
      </c>
      <c r="E7">
        <v>704</v>
      </c>
      <c r="F7" s="10" t="s">
        <v>174</v>
      </c>
      <c r="G7">
        <f t="shared" si="0"/>
        <v>0</v>
      </c>
      <c r="H7" t="str">
        <f t="shared" si="1"/>
        <v>，202206111357060025</v>
      </c>
      <c r="I7" t="e">
        <f>VLOOKUP(A7,HOP!A:U,21,0)</f>
        <v>#N/A</v>
      </c>
      <c r="J7">
        <v>6.11</v>
      </c>
    </row>
    <row r="8" spans="1:10">
      <c r="A8">
        <v>1468547317</v>
      </c>
      <c r="B8" t="s">
        <v>44</v>
      </c>
      <c r="C8" t="s">
        <v>53</v>
      </c>
      <c r="D8" s="4">
        <v>387</v>
      </c>
      <c r="E8">
        <v>387</v>
      </c>
      <c r="F8" s="10" t="s">
        <v>175</v>
      </c>
      <c r="G8">
        <f t="shared" si="0"/>
        <v>0</v>
      </c>
      <c r="H8" t="str">
        <f t="shared" si="1"/>
        <v>，202206171546550020</v>
      </c>
      <c r="I8" t="e">
        <f>VLOOKUP(A8,HOP!A:U,21,0)</f>
        <v>#N/A</v>
      </c>
      <c r="J8">
        <v>6.17</v>
      </c>
    </row>
    <row r="9" spans="1:10">
      <c r="A9">
        <v>1468619146</v>
      </c>
      <c r="B9" t="s">
        <v>44</v>
      </c>
      <c r="C9" t="s">
        <v>53</v>
      </c>
      <c r="D9" s="4">
        <v>343.3</v>
      </c>
      <c r="E9">
        <v>343.3</v>
      </c>
      <c r="F9" s="10" t="s">
        <v>176</v>
      </c>
      <c r="G9">
        <f t="shared" si="0"/>
        <v>0</v>
      </c>
      <c r="H9" t="str">
        <f t="shared" si="1"/>
        <v>，202206171717470021</v>
      </c>
      <c r="I9" t="e">
        <f>VLOOKUP(A9,HOP!A:U,21,0)</f>
        <v>#N/A</v>
      </c>
      <c r="J9">
        <v>6.17</v>
      </c>
    </row>
    <row r="10" spans="1:10">
      <c r="A10">
        <v>1468690870</v>
      </c>
      <c r="B10" t="s">
        <v>44</v>
      </c>
      <c r="C10" t="s">
        <v>53</v>
      </c>
      <c r="D10" s="4">
        <v>387</v>
      </c>
      <c r="E10">
        <v>387</v>
      </c>
      <c r="F10" s="10" t="s">
        <v>177</v>
      </c>
      <c r="G10">
        <f t="shared" si="0"/>
        <v>0</v>
      </c>
      <c r="H10" t="str">
        <f t="shared" si="1"/>
        <v>，202206171847210021</v>
      </c>
      <c r="I10" t="e">
        <f>VLOOKUP(A10,HOP!A:U,21,0)</f>
        <v>#N/A</v>
      </c>
      <c r="J10">
        <v>6.17</v>
      </c>
    </row>
    <row r="11" spans="1:10">
      <c r="A11">
        <v>1468824938</v>
      </c>
      <c r="B11" t="s">
        <v>44</v>
      </c>
      <c r="C11" t="s">
        <v>53</v>
      </c>
      <c r="D11" s="4">
        <v>387</v>
      </c>
      <c r="E11">
        <v>387</v>
      </c>
      <c r="F11" s="10" t="s">
        <v>178</v>
      </c>
      <c r="G11">
        <f t="shared" si="0"/>
        <v>0</v>
      </c>
      <c r="H11" t="str">
        <f t="shared" si="1"/>
        <v>，202206172128500021</v>
      </c>
      <c r="I11" t="e">
        <f>VLOOKUP(A11,HOP!A:U,21,0)</f>
        <v>#N/A</v>
      </c>
      <c r="J11">
        <v>6.17</v>
      </c>
    </row>
    <row r="12" spans="1:10">
      <c r="A12">
        <v>1468827268</v>
      </c>
      <c r="B12" t="s">
        <v>44</v>
      </c>
      <c r="C12" t="s">
        <v>70</v>
      </c>
      <c r="D12" s="4">
        <v>757</v>
      </c>
      <c r="E12">
        <v>757</v>
      </c>
      <c r="F12" s="10" t="s">
        <v>179</v>
      </c>
      <c r="G12">
        <f t="shared" si="0"/>
        <v>0</v>
      </c>
      <c r="H12" t="str">
        <f t="shared" si="1"/>
        <v>，202206172132060021</v>
      </c>
      <c r="I12" t="e">
        <f>VLOOKUP(A12,HOP!A:U,21,0)</f>
        <v>#N/A</v>
      </c>
      <c r="J12">
        <v>6.17</v>
      </c>
    </row>
    <row r="13" spans="1:10">
      <c r="A13">
        <v>1469926911</v>
      </c>
      <c r="B13" t="s">
        <v>53</v>
      </c>
      <c r="C13" t="s">
        <v>70</v>
      </c>
      <c r="D13" s="4">
        <v>343.3</v>
      </c>
      <c r="E13">
        <v>343.3</v>
      </c>
      <c r="F13" s="10" t="s">
        <v>180</v>
      </c>
      <c r="G13">
        <f t="shared" si="0"/>
        <v>0</v>
      </c>
      <c r="H13" t="str">
        <f t="shared" si="1"/>
        <v>，202206182032480021</v>
      </c>
      <c r="I13" t="e">
        <f>VLOOKUP(A13,HOP!A:U,21,0)</f>
        <v>#N/A</v>
      </c>
      <c r="J13">
        <v>6.18</v>
      </c>
    </row>
    <row r="14" hidden="1" spans="1:9">
      <c r="A14" t="s">
        <v>77</v>
      </c>
      <c r="B14" t="s">
        <v>30</v>
      </c>
      <c r="C14" t="s">
        <v>36</v>
      </c>
      <c r="D14" s="4">
        <v>210</v>
      </c>
      <c r="E14" t="str">
        <f>VLOOKUP(A14,HOP!A:L,12,0)</f>
        <v>210.00</v>
      </c>
      <c r="F14" t="str">
        <f>VLOOKUP(A14,HOP!A:C,3,0)</f>
        <v>2590767</v>
      </c>
      <c r="G14">
        <f t="shared" si="0"/>
        <v>0</v>
      </c>
      <c r="H14" t="str">
        <f t="shared" si="1"/>
        <v>，2590767</v>
      </c>
      <c r="I14" t="str">
        <f>VLOOKUP(A14,HOP!A:U,21,0)</f>
        <v>直采</v>
      </c>
    </row>
    <row r="15" spans="1:10">
      <c r="A15">
        <v>1462492518</v>
      </c>
      <c r="B15" t="s">
        <v>86</v>
      </c>
      <c r="C15" t="s">
        <v>29</v>
      </c>
      <c r="D15" s="4">
        <v>155</v>
      </c>
      <c r="E15">
        <v>155</v>
      </c>
      <c r="F15" s="10" t="s">
        <v>181</v>
      </c>
      <c r="G15">
        <f t="shared" si="0"/>
        <v>0</v>
      </c>
      <c r="H15" t="str">
        <f t="shared" si="1"/>
        <v>，202206121235450022</v>
      </c>
      <c r="I15" t="e">
        <f>VLOOKUP(A15,HOP!A:U,21,0)</f>
        <v>#N/A</v>
      </c>
      <c r="J15">
        <v>6.12</v>
      </c>
    </row>
    <row r="16" spans="1:10">
      <c r="A16">
        <v>1463733405</v>
      </c>
      <c r="B16" t="s">
        <v>29</v>
      </c>
      <c r="C16" t="s">
        <v>30</v>
      </c>
      <c r="D16" s="4">
        <v>155</v>
      </c>
      <c r="E16">
        <v>155</v>
      </c>
      <c r="F16" s="10" t="s">
        <v>182</v>
      </c>
      <c r="G16">
        <f t="shared" si="0"/>
        <v>0</v>
      </c>
      <c r="H16" t="str">
        <f t="shared" si="1"/>
        <v>，202206131403390020</v>
      </c>
      <c r="I16" t="e">
        <f>VLOOKUP(A16,HOP!A:U,21,0)</f>
        <v>#N/A</v>
      </c>
      <c r="J16">
        <v>6.13</v>
      </c>
    </row>
    <row r="17" spans="1:10">
      <c r="A17">
        <v>1463978845</v>
      </c>
      <c r="B17" t="s">
        <v>29</v>
      </c>
      <c r="C17" t="s">
        <v>30</v>
      </c>
      <c r="D17" s="4">
        <v>155</v>
      </c>
      <c r="E17">
        <v>155</v>
      </c>
      <c r="F17" s="10" t="s">
        <v>183</v>
      </c>
      <c r="G17">
        <f t="shared" si="0"/>
        <v>0</v>
      </c>
      <c r="H17" t="str">
        <f t="shared" si="1"/>
        <v>，202206131915350022</v>
      </c>
      <c r="I17" t="e">
        <f>VLOOKUP(A17,HOP!A:U,21,0)</f>
        <v>#N/A</v>
      </c>
      <c r="J17">
        <v>6.13</v>
      </c>
    </row>
    <row r="18" spans="1:11">
      <c r="A18">
        <v>1464014227</v>
      </c>
      <c r="B18" t="s">
        <v>29</v>
      </c>
      <c r="C18" t="s">
        <v>30</v>
      </c>
      <c r="D18" s="4">
        <v>160</v>
      </c>
      <c r="E18">
        <v>160</v>
      </c>
      <c r="F18" s="11" t="s">
        <v>184</v>
      </c>
      <c r="G18">
        <f t="shared" si="0"/>
        <v>0</v>
      </c>
      <c r="H18" t="str">
        <f t="shared" si="1"/>
        <v>，202206132001300022</v>
      </c>
      <c r="I18" t="e">
        <f>VLOOKUP(A18,HOP!A:U,21,0)</f>
        <v>#N/A</v>
      </c>
      <c r="J18">
        <v>6.13</v>
      </c>
      <c r="K18" t="s">
        <v>185</v>
      </c>
    </row>
    <row r="19" spans="1:10">
      <c r="A19">
        <v>1465038064</v>
      </c>
      <c r="B19" t="s">
        <v>30</v>
      </c>
      <c r="C19" t="s">
        <v>36</v>
      </c>
      <c r="D19" s="4">
        <v>155</v>
      </c>
      <c r="E19">
        <v>155</v>
      </c>
      <c r="F19" s="12" t="s">
        <v>186</v>
      </c>
      <c r="G19">
        <f t="shared" si="0"/>
        <v>0</v>
      </c>
      <c r="H19" t="str">
        <f t="shared" si="1"/>
        <v>，202206141724260020</v>
      </c>
      <c r="I19" t="e">
        <f>VLOOKUP(A19,HOP!A:U,21,0)</f>
        <v>#N/A</v>
      </c>
      <c r="J19">
        <v>6.14</v>
      </c>
    </row>
    <row r="20" spans="1:10">
      <c r="A20">
        <v>1465038758</v>
      </c>
      <c r="B20" t="s">
        <v>30</v>
      </c>
      <c r="C20" t="s">
        <v>36</v>
      </c>
      <c r="D20" s="4">
        <v>165</v>
      </c>
      <c r="E20">
        <v>165</v>
      </c>
      <c r="F20" s="12" t="s">
        <v>187</v>
      </c>
      <c r="G20">
        <f t="shared" si="0"/>
        <v>0</v>
      </c>
      <c r="H20" t="str">
        <f t="shared" si="1"/>
        <v>，202206141723200020</v>
      </c>
      <c r="I20" t="e">
        <f>VLOOKUP(A20,HOP!A:U,21,0)</f>
        <v>#N/A</v>
      </c>
      <c r="J20">
        <v>6.14</v>
      </c>
    </row>
    <row r="21" spans="1:10">
      <c r="A21">
        <v>1465932415</v>
      </c>
      <c r="B21" t="s">
        <v>36</v>
      </c>
      <c r="C21" t="s">
        <v>41</v>
      </c>
      <c r="D21" s="4">
        <v>155</v>
      </c>
      <c r="E21">
        <v>155</v>
      </c>
      <c r="F21" s="12" t="s">
        <v>188</v>
      </c>
      <c r="G21">
        <f t="shared" si="0"/>
        <v>0</v>
      </c>
      <c r="H21" t="str">
        <f t="shared" si="1"/>
        <v>，202206150906550021</v>
      </c>
      <c r="I21" t="e">
        <f>VLOOKUP(A21,HOP!A:U,21,0)</f>
        <v>#N/A</v>
      </c>
      <c r="J21">
        <v>6.15</v>
      </c>
    </row>
    <row r="22" spans="1:10">
      <c r="A22">
        <v>1466092833</v>
      </c>
      <c r="B22" t="s">
        <v>36</v>
      </c>
      <c r="C22" t="s">
        <v>41</v>
      </c>
      <c r="D22" s="4">
        <v>155</v>
      </c>
      <c r="E22">
        <v>155</v>
      </c>
      <c r="F22" s="12" t="s">
        <v>189</v>
      </c>
      <c r="G22">
        <f t="shared" si="0"/>
        <v>0</v>
      </c>
      <c r="H22" t="str">
        <f t="shared" si="1"/>
        <v>，202206151221330025</v>
      </c>
      <c r="I22" t="e">
        <f>VLOOKUP(A22,HOP!A:U,21,0)</f>
        <v>#N/A</v>
      </c>
      <c r="J22">
        <v>6.15</v>
      </c>
    </row>
    <row r="23" spans="1:10">
      <c r="A23">
        <v>1464713385</v>
      </c>
      <c r="B23" t="s">
        <v>30</v>
      </c>
      <c r="C23" t="s">
        <v>44</v>
      </c>
      <c r="D23" s="4">
        <v>495</v>
      </c>
      <c r="E23">
        <v>495</v>
      </c>
      <c r="F23" s="11" t="s">
        <v>190</v>
      </c>
      <c r="G23">
        <f t="shared" si="0"/>
        <v>0</v>
      </c>
      <c r="H23" t="str">
        <f t="shared" si="1"/>
        <v>，202206141035450020</v>
      </c>
      <c r="I23" t="e">
        <f>VLOOKUP(A23,HOP!A:U,21,0)</f>
        <v>#N/A</v>
      </c>
      <c r="J23">
        <v>6.14</v>
      </c>
    </row>
    <row r="24" spans="1:10">
      <c r="A24">
        <v>1467219455</v>
      </c>
      <c r="B24" t="s">
        <v>41</v>
      </c>
      <c r="C24" t="s">
        <v>44</v>
      </c>
      <c r="D24" s="4">
        <v>155</v>
      </c>
      <c r="E24">
        <v>155</v>
      </c>
      <c r="F24" s="12" t="s">
        <v>191</v>
      </c>
      <c r="G24">
        <f t="shared" si="0"/>
        <v>0</v>
      </c>
      <c r="H24" t="str">
        <f t="shared" si="1"/>
        <v>，202206161156550021</v>
      </c>
      <c r="I24" t="e">
        <f>VLOOKUP(A24,HOP!A:U,21,0)</f>
        <v>#N/A</v>
      </c>
      <c r="J24">
        <v>6.16</v>
      </c>
    </row>
    <row r="25" spans="1:10">
      <c r="A25">
        <v>1468554224</v>
      </c>
      <c r="B25" t="s">
        <v>44</v>
      </c>
      <c r="C25" t="s">
        <v>53</v>
      </c>
      <c r="D25" s="4">
        <v>160</v>
      </c>
      <c r="E25">
        <v>160</v>
      </c>
      <c r="F25" s="12" t="s">
        <v>192</v>
      </c>
      <c r="G25">
        <f t="shared" si="0"/>
        <v>0</v>
      </c>
      <c r="H25" t="str">
        <f t="shared" si="1"/>
        <v>，202206171549320022</v>
      </c>
      <c r="I25" t="e">
        <f>VLOOKUP(A25,HOP!A:U,21,0)</f>
        <v>#N/A</v>
      </c>
      <c r="J25">
        <v>6.17</v>
      </c>
    </row>
    <row r="26" spans="1:10">
      <c r="A26">
        <v>1468795682</v>
      </c>
      <c r="B26" t="s">
        <v>44</v>
      </c>
      <c r="C26" t="s">
        <v>53</v>
      </c>
      <c r="D26" s="4">
        <v>165</v>
      </c>
      <c r="E26">
        <v>165</v>
      </c>
      <c r="F26" s="12" t="s">
        <v>193</v>
      </c>
      <c r="G26">
        <f t="shared" si="0"/>
        <v>0</v>
      </c>
      <c r="H26" t="str">
        <f t="shared" si="1"/>
        <v>，202206172053280021</v>
      </c>
      <c r="I26" t="e">
        <f>VLOOKUP(A26,HOP!A:U,21,0)</f>
        <v>#N/A</v>
      </c>
      <c r="J26">
        <v>6.17</v>
      </c>
    </row>
    <row r="27" spans="1:10">
      <c r="A27">
        <v>1465374936</v>
      </c>
      <c r="B27" t="s">
        <v>53</v>
      </c>
      <c r="C27" t="s">
        <v>70</v>
      </c>
      <c r="D27" s="4">
        <v>310</v>
      </c>
      <c r="E27">
        <v>310</v>
      </c>
      <c r="F27" s="12" t="s">
        <v>194</v>
      </c>
      <c r="G27">
        <f t="shared" si="0"/>
        <v>0</v>
      </c>
      <c r="H27" t="str">
        <f t="shared" si="1"/>
        <v>，202206150801000021</v>
      </c>
      <c r="I27" t="e">
        <f>VLOOKUP(A27,HOP!A:U,21,0)</f>
        <v>#N/A</v>
      </c>
      <c r="J27">
        <v>6.15</v>
      </c>
    </row>
    <row r="28" hidden="1" spans="1:9">
      <c r="A28" t="s">
        <v>116</v>
      </c>
      <c r="B28" t="s">
        <v>86</v>
      </c>
      <c r="C28" t="s">
        <v>29</v>
      </c>
      <c r="D28" s="4">
        <v>135</v>
      </c>
      <c r="E28" t="str">
        <f>VLOOKUP(A28,HOP!A:L,12,0)</f>
        <v>135.00</v>
      </c>
      <c r="F28" t="str">
        <f>VLOOKUP(A28,HOP!A:C,3,0)</f>
        <v>2587262</v>
      </c>
      <c r="G28">
        <f t="shared" si="0"/>
        <v>0</v>
      </c>
      <c r="H28" t="str">
        <f t="shared" si="1"/>
        <v>，2587262</v>
      </c>
      <c r="I28" t="str">
        <f>VLOOKUP(A28,HOP!A:U,21,0)</f>
        <v>直采</v>
      </c>
    </row>
    <row r="29" hidden="1" spans="1:9">
      <c r="A29" t="s">
        <v>120</v>
      </c>
      <c r="B29" t="s">
        <v>36</v>
      </c>
      <c r="C29" t="s">
        <v>41</v>
      </c>
      <c r="D29" s="4">
        <v>125</v>
      </c>
      <c r="E29" t="str">
        <f>VLOOKUP(A29,HOP!A:L,12,0)</f>
        <v>125.00</v>
      </c>
      <c r="F29" t="str">
        <f>VLOOKUP(A29,HOP!A:C,3,0)</f>
        <v>2591628</v>
      </c>
      <c r="G29">
        <f t="shared" si="0"/>
        <v>0</v>
      </c>
      <c r="H29" t="str">
        <f t="shared" si="1"/>
        <v>，2591628</v>
      </c>
      <c r="I29" t="str">
        <f>VLOOKUP(A29,HOP!A:U,21,0)</f>
        <v>直采</v>
      </c>
    </row>
    <row r="30" hidden="1" spans="1:9">
      <c r="A30" t="s">
        <v>122</v>
      </c>
      <c r="B30" t="s">
        <v>41</v>
      </c>
      <c r="C30" t="s">
        <v>44</v>
      </c>
      <c r="D30" s="4">
        <v>125</v>
      </c>
      <c r="E30" t="str">
        <f>VLOOKUP(A30,HOP!A:L,12,0)</f>
        <v>125.00</v>
      </c>
      <c r="F30" t="str">
        <f>VLOOKUP(A30,HOP!A:C,3,0)</f>
        <v>2592524</v>
      </c>
      <c r="G30">
        <f t="shared" si="0"/>
        <v>0</v>
      </c>
      <c r="H30" t="str">
        <f t="shared" si="1"/>
        <v>，2592524</v>
      </c>
      <c r="I30" t="str">
        <f>VLOOKUP(A30,HOP!A:U,21,0)</f>
        <v>直采</v>
      </c>
    </row>
    <row r="31" spans="1:10">
      <c r="A31">
        <v>1463008482</v>
      </c>
      <c r="B31" t="s">
        <v>86</v>
      </c>
      <c r="C31" t="s">
        <v>29</v>
      </c>
      <c r="D31" s="4">
        <v>160</v>
      </c>
      <c r="E31">
        <v>160</v>
      </c>
      <c r="F31" s="12" t="s">
        <v>195</v>
      </c>
      <c r="G31">
        <f t="shared" si="0"/>
        <v>0</v>
      </c>
      <c r="H31" t="str">
        <f t="shared" si="1"/>
        <v>，202206122300500021</v>
      </c>
      <c r="I31" t="e">
        <f>VLOOKUP(A31,HOP!A:U,21,0)</f>
        <v>#N/A</v>
      </c>
      <c r="J31">
        <v>6.12</v>
      </c>
    </row>
    <row r="32" spans="1:10">
      <c r="A32">
        <v>1463787565</v>
      </c>
      <c r="B32" t="s">
        <v>29</v>
      </c>
      <c r="C32" t="s">
        <v>30</v>
      </c>
      <c r="D32" s="4">
        <v>145</v>
      </c>
      <c r="E32">
        <v>145</v>
      </c>
      <c r="F32" s="11" t="s">
        <v>196</v>
      </c>
      <c r="G32">
        <f t="shared" si="0"/>
        <v>0</v>
      </c>
      <c r="H32" t="str">
        <f t="shared" si="1"/>
        <v>，202206131517380020</v>
      </c>
      <c r="I32" t="e">
        <f>VLOOKUP(A32,HOP!A:U,21,0)</f>
        <v>#N/A</v>
      </c>
      <c r="J32">
        <v>6.13</v>
      </c>
    </row>
    <row r="33" spans="1:10">
      <c r="A33">
        <v>1463806042</v>
      </c>
      <c r="B33" t="s">
        <v>29</v>
      </c>
      <c r="C33" t="s">
        <v>30</v>
      </c>
      <c r="D33" s="4">
        <v>145</v>
      </c>
      <c r="E33">
        <v>145</v>
      </c>
      <c r="F33" s="12" t="s">
        <v>197</v>
      </c>
      <c r="G33">
        <f t="shared" si="0"/>
        <v>0</v>
      </c>
      <c r="H33" t="str">
        <f t="shared" si="1"/>
        <v>，202206131532040020</v>
      </c>
      <c r="I33" t="e">
        <f>VLOOKUP(A33,HOP!A:U,21,0)</f>
        <v>#N/A</v>
      </c>
      <c r="J33">
        <v>6.13</v>
      </c>
    </row>
    <row r="34" spans="1:10">
      <c r="A34">
        <v>1464134218</v>
      </c>
      <c r="B34" t="s">
        <v>29</v>
      </c>
      <c r="C34" t="s">
        <v>30</v>
      </c>
      <c r="D34" s="4">
        <v>160</v>
      </c>
      <c r="E34">
        <v>160</v>
      </c>
      <c r="F34" s="10" t="s">
        <v>198</v>
      </c>
      <c r="G34">
        <f t="shared" si="0"/>
        <v>0</v>
      </c>
      <c r="H34" t="str">
        <f t="shared" si="1"/>
        <v>，202206132228220020</v>
      </c>
      <c r="I34" t="e">
        <f>VLOOKUP(A34,HOP!A:U,21,0)</f>
        <v>#N/A</v>
      </c>
      <c r="J34">
        <v>6.13</v>
      </c>
    </row>
    <row r="35" spans="1:10">
      <c r="A35">
        <v>1464769235</v>
      </c>
      <c r="B35" t="s">
        <v>30</v>
      </c>
      <c r="C35" t="s">
        <v>36</v>
      </c>
      <c r="D35" s="4">
        <v>155</v>
      </c>
      <c r="E35">
        <v>155</v>
      </c>
      <c r="F35" s="10" t="s">
        <v>199</v>
      </c>
      <c r="G35">
        <f t="shared" si="0"/>
        <v>0</v>
      </c>
      <c r="H35" t="str">
        <f t="shared" si="1"/>
        <v>，202206141144470020</v>
      </c>
      <c r="I35" t="e">
        <f>VLOOKUP(A35,HOP!A:U,21,0)</f>
        <v>#N/A</v>
      </c>
      <c r="J35">
        <v>6.14</v>
      </c>
    </row>
    <row r="36" spans="1:10">
      <c r="A36">
        <v>1464825199</v>
      </c>
      <c r="B36" t="s">
        <v>30</v>
      </c>
      <c r="C36" t="s">
        <v>36</v>
      </c>
      <c r="D36" s="4">
        <v>155</v>
      </c>
      <c r="E36">
        <v>155</v>
      </c>
      <c r="F36" s="10" t="s">
        <v>200</v>
      </c>
      <c r="G36">
        <f t="shared" si="0"/>
        <v>0</v>
      </c>
      <c r="H36" t="str">
        <f t="shared" si="1"/>
        <v>，202206141256420025</v>
      </c>
      <c r="I36" t="e">
        <f>VLOOKUP(A36,HOP!A:U,21,0)</f>
        <v>#N/A</v>
      </c>
      <c r="J36">
        <v>6.14</v>
      </c>
    </row>
    <row r="37" spans="1:10">
      <c r="A37">
        <v>1465198797</v>
      </c>
      <c r="B37" t="s">
        <v>30</v>
      </c>
      <c r="C37" t="s">
        <v>36</v>
      </c>
      <c r="D37" s="4">
        <v>150</v>
      </c>
      <c r="E37">
        <v>150</v>
      </c>
      <c r="F37" s="10" t="s">
        <v>201</v>
      </c>
      <c r="G37">
        <f t="shared" si="0"/>
        <v>0</v>
      </c>
      <c r="H37" t="str">
        <f t="shared" si="1"/>
        <v>，202206142040280020</v>
      </c>
      <c r="I37" t="e">
        <f>VLOOKUP(A37,HOP!A:U,21,0)</f>
        <v>#N/A</v>
      </c>
      <c r="J37">
        <v>6.14</v>
      </c>
    </row>
    <row r="38" spans="1:10">
      <c r="A38">
        <v>1465257559</v>
      </c>
      <c r="B38" t="s">
        <v>30</v>
      </c>
      <c r="C38" t="s">
        <v>36</v>
      </c>
      <c r="D38" s="4">
        <v>150</v>
      </c>
      <c r="E38">
        <v>150</v>
      </c>
      <c r="F38" s="10" t="s">
        <v>202</v>
      </c>
      <c r="G38">
        <f t="shared" si="0"/>
        <v>0</v>
      </c>
      <c r="H38" t="str">
        <f t="shared" si="1"/>
        <v>，202206142201270022</v>
      </c>
      <c r="I38" t="e">
        <f>VLOOKUP(A38,HOP!A:U,21,0)</f>
        <v>#N/A</v>
      </c>
      <c r="J38">
        <v>6.14</v>
      </c>
    </row>
    <row r="39" spans="1:10">
      <c r="A39">
        <v>1466218633</v>
      </c>
      <c r="B39" t="s">
        <v>36</v>
      </c>
      <c r="C39" t="s">
        <v>41</v>
      </c>
      <c r="D39" s="4">
        <v>150</v>
      </c>
      <c r="E39">
        <v>150</v>
      </c>
      <c r="F39" s="10" t="s">
        <v>203</v>
      </c>
      <c r="G39">
        <f t="shared" si="0"/>
        <v>0</v>
      </c>
      <c r="H39" t="str">
        <f t="shared" si="1"/>
        <v>，202206151507280021</v>
      </c>
      <c r="I39" t="e">
        <f>VLOOKUP(A39,HOP!A:U,21,0)</f>
        <v>#N/A</v>
      </c>
      <c r="J39">
        <v>6.15</v>
      </c>
    </row>
    <row r="40" spans="1:10">
      <c r="A40">
        <v>1466595774</v>
      </c>
      <c r="B40" t="s">
        <v>36</v>
      </c>
      <c r="C40" t="s">
        <v>41</v>
      </c>
      <c r="D40" s="4">
        <v>150</v>
      </c>
      <c r="E40">
        <v>150</v>
      </c>
      <c r="F40" s="10" t="s">
        <v>204</v>
      </c>
      <c r="G40">
        <f t="shared" si="0"/>
        <v>0</v>
      </c>
      <c r="H40" t="str">
        <f t="shared" si="1"/>
        <v>，202206152258270020</v>
      </c>
      <c r="I40" t="e">
        <f>VLOOKUP(A40,HOP!A:U,21,0)</f>
        <v>#N/A</v>
      </c>
      <c r="J40">
        <v>6.15</v>
      </c>
    </row>
    <row r="41" spans="1:10">
      <c r="A41">
        <v>1467520597</v>
      </c>
      <c r="B41" t="s">
        <v>41</v>
      </c>
      <c r="C41" t="s">
        <v>44</v>
      </c>
      <c r="D41" s="4">
        <v>160</v>
      </c>
      <c r="E41">
        <v>160</v>
      </c>
      <c r="F41" s="10" t="s">
        <v>205</v>
      </c>
      <c r="G41">
        <f t="shared" si="0"/>
        <v>0</v>
      </c>
      <c r="H41" t="str">
        <f t="shared" si="1"/>
        <v>，202206161816060020</v>
      </c>
      <c r="I41" t="e">
        <f>VLOOKUP(A41,HOP!A:U,21,0)</f>
        <v>#N/A</v>
      </c>
      <c r="J41">
        <v>6.16</v>
      </c>
    </row>
    <row r="42" spans="1:10">
      <c r="A42">
        <v>1467653706</v>
      </c>
      <c r="B42" t="s">
        <v>41</v>
      </c>
      <c r="C42" t="s">
        <v>44</v>
      </c>
      <c r="D42" s="4">
        <v>150</v>
      </c>
      <c r="E42">
        <v>150</v>
      </c>
      <c r="F42" s="10" t="s">
        <v>206</v>
      </c>
      <c r="G42">
        <f t="shared" si="0"/>
        <v>0</v>
      </c>
      <c r="H42" t="str">
        <f t="shared" si="1"/>
        <v>，202206162105550020</v>
      </c>
      <c r="I42" t="e">
        <f>VLOOKUP(A42,HOP!A:U,21,0)</f>
        <v>#N/A</v>
      </c>
      <c r="J42">
        <v>6.16</v>
      </c>
    </row>
    <row r="43" hidden="1" spans="1:9">
      <c r="A43" t="s">
        <v>155</v>
      </c>
      <c r="B43" t="s">
        <v>36</v>
      </c>
      <c r="C43" t="s">
        <v>41</v>
      </c>
      <c r="D43" s="4">
        <v>700</v>
      </c>
      <c r="E43" t="str">
        <f>VLOOKUP(A43,HOP!A:L,12,0)</f>
        <v>700.00</v>
      </c>
      <c r="F43" t="str">
        <f>VLOOKUP(A43,HOP!A:C,3,0)</f>
        <v>2591146</v>
      </c>
      <c r="G43">
        <f t="shared" si="0"/>
        <v>0</v>
      </c>
      <c r="H43" t="str">
        <f t="shared" si="1"/>
        <v>，2591146</v>
      </c>
      <c r="I43" t="str">
        <f>VLOOKUP(A43,HOP!A:U,21,0)</f>
        <v>直采</v>
      </c>
    </row>
    <row r="44" hidden="1" spans="1:9">
      <c r="A44" t="s">
        <v>162</v>
      </c>
      <c r="B44" t="s">
        <v>29</v>
      </c>
      <c r="C44" t="s">
        <v>30</v>
      </c>
      <c r="D44" s="4">
        <v>306</v>
      </c>
      <c r="E44" t="str">
        <f>VLOOKUP(A44,HOP!A:L,12,0)</f>
        <v>306.00</v>
      </c>
      <c r="F44" t="str">
        <f>VLOOKUP(A44,HOP!A:C,3,0)</f>
        <v>2588959</v>
      </c>
      <c r="G44">
        <f t="shared" si="0"/>
        <v>0</v>
      </c>
      <c r="H44" t="str">
        <f t="shared" si="1"/>
        <v>，2588959</v>
      </c>
      <c r="I44" t="str">
        <f>VLOOKUP(A44,HOP!A:U,21,0)</f>
        <v>直采</v>
      </c>
    </row>
    <row r="45" hidden="1" spans="1:9">
      <c r="A45" t="s">
        <v>166</v>
      </c>
      <c r="B45" t="s">
        <v>30</v>
      </c>
      <c r="C45" t="s">
        <v>36</v>
      </c>
      <c r="D45" s="4">
        <v>306</v>
      </c>
      <c r="E45" t="str">
        <f>VLOOKUP(A45,HOP!A:L,12,0)</f>
        <v>306.00</v>
      </c>
      <c r="F45" t="str">
        <f>VLOOKUP(A45,HOP!A:C,3,0)</f>
        <v>2590422</v>
      </c>
      <c r="G45">
        <f t="shared" si="0"/>
        <v>0</v>
      </c>
      <c r="H45" t="str">
        <f t="shared" si="1"/>
        <v>，2590422</v>
      </c>
      <c r="I45" t="str">
        <f>VLOOKUP(A45,HOP!A:U,21,0)</f>
        <v>直采</v>
      </c>
    </row>
    <row r="47" spans="4:4">
      <c r="D47">
        <f>SUM(D2:D46)</f>
        <v>11750.2</v>
      </c>
    </row>
    <row r="48" spans="4:4">
      <c r="D48" s="7" t="s">
        <v>6</v>
      </c>
    </row>
    <row r="54" spans="1:4">
      <c r="A54" t="s">
        <v>207</v>
      </c>
      <c r="D54">
        <v>1907</v>
      </c>
    </row>
    <row r="55" spans="1:4">
      <c r="A55" t="s">
        <v>208</v>
      </c>
      <c r="D55">
        <v>9683.2</v>
      </c>
    </row>
    <row r="56" spans="1:4">
      <c r="A56" s="8" t="s">
        <v>209</v>
      </c>
      <c r="D56">
        <v>160</v>
      </c>
    </row>
    <row r="57" spans="1:4">
      <c r="A57" t="s">
        <v>210</v>
      </c>
      <c r="D57">
        <f>SUBTOTAL(9,D54:D56)</f>
        <v>11750.2</v>
      </c>
    </row>
  </sheetData>
  <autoFilter ref="A1:J45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1" sqref="A$1:A$1048576"/>
    </sheetView>
  </sheetViews>
  <sheetFormatPr defaultColWidth="8" defaultRowHeight="12.75" outlineLevelRow="7"/>
  <cols>
    <col min="1" max="16383" width="8" style="1"/>
  </cols>
  <sheetData>
    <row r="1" s="1" customFormat="1" spans="1:21">
      <c r="A1" s="2" t="s">
        <v>211</v>
      </c>
      <c r="B1" s="2" t="s">
        <v>212</v>
      </c>
      <c r="C1" s="2" t="s">
        <v>213</v>
      </c>
      <c r="D1" s="2" t="s">
        <v>214</v>
      </c>
      <c r="E1" s="2" t="s">
        <v>215</v>
      </c>
      <c r="F1" s="2" t="s">
        <v>18</v>
      </c>
      <c r="G1" s="2" t="s">
        <v>19</v>
      </c>
      <c r="H1" s="2" t="s">
        <v>216</v>
      </c>
      <c r="I1" s="2" t="s">
        <v>217</v>
      </c>
      <c r="J1" s="2" t="s">
        <v>218</v>
      </c>
      <c r="K1" s="2" t="s">
        <v>219</v>
      </c>
      <c r="L1" s="2" t="s">
        <v>220</v>
      </c>
      <c r="M1" s="2" t="s">
        <v>221</v>
      </c>
      <c r="N1" s="2" t="s">
        <v>222</v>
      </c>
      <c r="O1" s="2" t="s">
        <v>223</v>
      </c>
      <c r="P1" s="2" t="s">
        <v>224</v>
      </c>
      <c r="Q1" s="2" t="s">
        <v>225</v>
      </c>
      <c r="R1" s="2" t="s">
        <v>226</v>
      </c>
      <c r="S1" s="2" t="s">
        <v>227</v>
      </c>
      <c r="T1" s="2" t="s">
        <v>228</v>
      </c>
      <c r="U1" s="2" t="s">
        <v>229</v>
      </c>
    </row>
    <row r="2" s="1" customFormat="1" spans="1:21">
      <c r="A2" s="1" t="s">
        <v>122</v>
      </c>
      <c r="B2" s="1" t="s">
        <v>230</v>
      </c>
      <c r="C2" s="1" t="s">
        <v>231</v>
      </c>
      <c r="D2" s="1" t="s">
        <v>114</v>
      </c>
      <c r="E2" s="1" t="s">
        <v>117</v>
      </c>
      <c r="F2" s="1" t="s">
        <v>230</v>
      </c>
      <c r="G2" s="1" t="s">
        <v>232</v>
      </c>
      <c r="H2" s="1" t="s">
        <v>233</v>
      </c>
      <c r="I2" s="1" t="s">
        <v>121</v>
      </c>
      <c r="J2" s="1" t="s">
        <v>234</v>
      </c>
      <c r="K2" s="1" t="s">
        <v>121</v>
      </c>
      <c r="L2" s="1" t="s">
        <v>121</v>
      </c>
      <c r="M2" s="1" t="s">
        <v>235</v>
      </c>
      <c r="N2" s="1" t="s">
        <v>235</v>
      </c>
      <c r="O2" s="1" t="s">
        <v>7</v>
      </c>
      <c r="P2" s="1" t="s">
        <v>236</v>
      </c>
      <c r="Q2" s="1" t="s">
        <v>237</v>
      </c>
      <c r="R2" s="1" t="s">
        <v>238</v>
      </c>
      <c r="S2" s="1" t="s">
        <v>239</v>
      </c>
      <c r="T2" s="1" t="s">
        <v>240</v>
      </c>
      <c r="U2" s="1" t="s">
        <v>241</v>
      </c>
    </row>
    <row r="3" s="1" customFormat="1" spans="1:21">
      <c r="A3" s="1" t="s">
        <v>120</v>
      </c>
      <c r="B3" s="1" t="s">
        <v>242</v>
      </c>
      <c r="C3" s="1" t="s">
        <v>243</v>
      </c>
      <c r="D3" s="1" t="s">
        <v>114</v>
      </c>
      <c r="E3" s="1" t="s">
        <v>117</v>
      </c>
      <c r="F3" s="1" t="s">
        <v>242</v>
      </c>
      <c r="G3" s="1" t="s">
        <v>230</v>
      </c>
      <c r="H3" s="1" t="s">
        <v>233</v>
      </c>
      <c r="I3" s="1" t="s">
        <v>121</v>
      </c>
      <c r="J3" s="1" t="s">
        <v>234</v>
      </c>
      <c r="K3" s="1" t="s">
        <v>121</v>
      </c>
      <c r="L3" s="1" t="s">
        <v>121</v>
      </c>
      <c r="M3" s="1" t="s">
        <v>235</v>
      </c>
      <c r="N3" s="1" t="s">
        <v>235</v>
      </c>
      <c r="O3" s="1" t="s">
        <v>7</v>
      </c>
      <c r="P3" s="1" t="s">
        <v>236</v>
      </c>
      <c r="Q3" s="1" t="s">
        <v>237</v>
      </c>
      <c r="R3" s="1" t="s">
        <v>244</v>
      </c>
      <c r="S3" s="1" t="s">
        <v>239</v>
      </c>
      <c r="T3" s="1" t="s">
        <v>240</v>
      </c>
      <c r="U3" s="1" t="s">
        <v>241</v>
      </c>
    </row>
    <row r="4" s="1" customFormat="1" spans="1:21">
      <c r="A4" s="1" t="s">
        <v>155</v>
      </c>
      <c r="B4" s="1" t="s">
        <v>242</v>
      </c>
      <c r="C4" s="1" t="s">
        <v>245</v>
      </c>
      <c r="D4" s="1" t="s">
        <v>153</v>
      </c>
      <c r="E4" s="1" t="s">
        <v>157</v>
      </c>
      <c r="F4" s="1" t="s">
        <v>242</v>
      </c>
      <c r="G4" s="1" t="s">
        <v>230</v>
      </c>
      <c r="H4" s="1" t="s">
        <v>233</v>
      </c>
      <c r="I4" s="1" t="s">
        <v>159</v>
      </c>
      <c r="J4" s="1" t="s">
        <v>234</v>
      </c>
      <c r="K4" s="1" t="s">
        <v>159</v>
      </c>
      <c r="L4" s="1" t="s">
        <v>159</v>
      </c>
      <c r="M4" s="1" t="s">
        <v>235</v>
      </c>
      <c r="N4" s="1" t="s">
        <v>235</v>
      </c>
      <c r="O4" s="1" t="s">
        <v>7</v>
      </c>
      <c r="P4" s="1" t="s">
        <v>236</v>
      </c>
      <c r="Q4" s="1" t="s">
        <v>237</v>
      </c>
      <c r="R4" s="1" t="s">
        <v>246</v>
      </c>
      <c r="S4" s="1" t="s">
        <v>239</v>
      </c>
      <c r="T4" s="1" t="s">
        <v>240</v>
      </c>
      <c r="U4" s="1" t="s">
        <v>241</v>
      </c>
    </row>
    <row r="5" s="1" customFormat="1" spans="1:21">
      <c r="A5" s="1" t="s">
        <v>77</v>
      </c>
      <c r="B5" s="1" t="s">
        <v>247</v>
      </c>
      <c r="C5" s="1" t="s">
        <v>248</v>
      </c>
      <c r="D5" s="1" t="s">
        <v>249</v>
      </c>
      <c r="E5" s="1" t="s">
        <v>78</v>
      </c>
      <c r="F5" s="1" t="s">
        <v>247</v>
      </c>
      <c r="G5" s="1" t="s">
        <v>242</v>
      </c>
      <c r="H5" s="1" t="s">
        <v>233</v>
      </c>
      <c r="I5" s="1" t="s">
        <v>80</v>
      </c>
      <c r="J5" s="1" t="s">
        <v>234</v>
      </c>
      <c r="K5" s="1" t="s">
        <v>80</v>
      </c>
      <c r="L5" s="1" t="s">
        <v>80</v>
      </c>
      <c r="M5" s="1" t="s">
        <v>235</v>
      </c>
      <c r="N5" s="1" t="s">
        <v>235</v>
      </c>
      <c r="O5" s="1" t="s">
        <v>7</v>
      </c>
      <c r="P5" s="1" t="s">
        <v>236</v>
      </c>
      <c r="Q5" s="1" t="s">
        <v>237</v>
      </c>
      <c r="R5" s="1" t="s">
        <v>250</v>
      </c>
      <c r="S5" s="1" t="s">
        <v>239</v>
      </c>
      <c r="T5" s="1" t="s">
        <v>240</v>
      </c>
      <c r="U5" s="1" t="s">
        <v>241</v>
      </c>
    </row>
    <row r="6" s="1" customFormat="1" spans="1:21">
      <c r="A6" s="1" t="s">
        <v>166</v>
      </c>
      <c r="B6" s="1" t="s">
        <v>247</v>
      </c>
      <c r="C6" s="1" t="s">
        <v>251</v>
      </c>
      <c r="D6" s="1" t="s">
        <v>160</v>
      </c>
      <c r="E6" s="1" t="s">
        <v>167</v>
      </c>
      <c r="F6" s="1" t="s">
        <v>247</v>
      </c>
      <c r="G6" s="1" t="s">
        <v>242</v>
      </c>
      <c r="H6" s="1" t="s">
        <v>233</v>
      </c>
      <c r="I6" s="1" t="s">
        <v>165</v>
      </c>
      <c r="J6" s="1" t="s">
        <v>234</v>
      </c>
      <c r="K6" s="1" t="s">
        <v>165</v>
      </c>
      <c r="L6" s="1" t="s">
        <v>165</v>
      </c>
      <c r="M6" s="1" t="s">
        <v>235</v>
      </c>
      <c r="N6" s="1" t="s">
        <v>235</v>
      </c>
      <c r="O6" s="1" t="s">
        <v>7</v>
      </c>
      <c r="P6" s="1" t="s">
        <v>236</v>
      </c>
      <c r="Q6" s="1" t="s">
        <v>237</v>
      </c>
      <c r="R6" s="1" t="s">
        <v>252</v>
      </c>
      <c r="S6" s="1" t="s">
        <v>239</v>
      </c>
      <c r="T6" s="1" t="s">
        <v>240</v>
      </c>
      <c r="U6" s="1" t="s">
        <v>241</v>
      </c>
    </row>
    <row r="7" s="1" customFormat="1" spans="1:21">
      <c r="A7" s="1" t="s">
        <v>162</v>
      </c>
      <c r="B7" s="1" t="s">
        <v>253</v>
      </c>
      <c r="C7" s="1" t="s">
        <v>254</v>
      </c>
      <c r="D7" s="1" t="s">
        <v>160</v>
      </c>
      <c r="E7" s="1" t="s">
        <v>163</v>
      </c>
      <c r="F7" s="1" t="s">
        <v>253</v>
      </c>
      <c r="G7" s="1" t="s">
        <v>247</v>
      </c>
      <c r="H7" s="1" t="s">
        <v>233</v>
      </c>
      <c r="I7" s="1" t="s">
        <v>165</v>
      </c>
      <c r="J7" s="1" t="s">
        <v>234</v>
      </c>
      <c r="K7" s="1" t="s">
        <v>165</v>
      </c>
      <c r="L7" s="1" t="s">
        <v>165</v>
      </c>
      <c r="M7" s="1" t="s">
        <v>235</v>
      </c>
      <c r="N7" s="1" t="s">
        <v>235</v>
      </c>
      <c r="O7" s="1" t="s">
        <v>7</v>
      </c>
      <c r="P7" s="1" t="s">
        <v>236</v>
      </c>
      <c r="Q7" s="1" t="s">
        <v>237</v>
      </c>
      <c r="R7" s="1" t="s">
        <v>255</v>
      </c>
      <c r="S7" s="1" t="s">
        <v>239</v>
      </c>
      <c r="T7" s="1" t="s">
        <v>240</v>
      </c>
      <c r="U7" s="1" t="s">
        <v>241</v>
      </c>
    </row>
    <row r="8" s="1" customFormat="1" spans="1:21">
      <c r="A8" s="1" t="s">
        <v>116</v>
      </c>
      <c r="B8" s="1" t="s">
        <v>256</v>
      </c>
      <c r="C8" s="1" t="s">
        <v>257</v>
      </c>
      <c r="D8" s="1" t="s">
        <v>114</v>
      </c>
      <c r="E8" s="1" t="s">
        <v>117</v>
      </c>
      <c r="F8" s="1" t="s">
        <v>256</v>
      </c>
      <c r="G8" s="1" t="s">
        <v>253</v>
      </c>
      <c r="H8" s="1" t="s">
        <v>233</v>
      </c>
      <c r="I8" s="1" t="s">
        <v>119</v>
      </c>
      <c r="J8" s="1" t="s">
        <v>234</v>
      </c>
      <c r="K8" s="1" t="s">
        <v>119</v>
      </c>
      <c r="L8" s="1" t="s">
        <v>119</v>
      </c>
      <c r="M8" s="1" t="s">
        <v>235</v>
      </c>
      <c r="N8" s="1" t="s">
        <v>235</v>
      </c>
      <c r="O8" s="1" t="s">
        <v>7</v>
      </c>
      <c r="P8" s="1" t="s">
        <v>236</v>
      </c>
      <c r="Q8" s="1" t="s">
        <v>237</v>
      </c>
      <c r="R8" s="1" t="s">
        <v>258</v>
      </c>
      <c r="S8" s="1" t="s">
        <v>239</v>
      </c>
      <c r="T8" s="1" t="s">
        <v>240</v>
      </c>
      <c r="U8" s="1" t="s">
        <v>241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2022-06-22T02:19:46Z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F197ED79962A43D7BAAA32F7D9E986B7</vt:lpwstr>
  </property>
  <property fmtid="{D5CDD505-2E9C-101B-9397-08002B2CF9AE}" pid="3" name="KSOProductBuildVer">
    <vt:lpwstr>2052-11.1.0.11830</vt:lpwstr>
  </property>
</Properties>
</file>