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<sst xmlns="http://schemas.openxmlformats.org/spreadsheetml/2006/main" count="165" uniqueCount="102">
  <si>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</si>
  <si>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</si>
  <si>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</si>
  <si>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</si>
  <si>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</si>
  <si>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</si>
  <si>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</si>
  <si>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</si>
  <si>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</si>
  <si>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</si>
  <si>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</si>
  <si>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</si>
  <si>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</si>
  <si>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</si>
  <si>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</si>
  <si>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</si>
  <si>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</si>
  <si>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</si>
  <si>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</si>
  <si>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</si>
  <si>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</si>
  <si>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</si>
  <si>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</si>
  <si>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</si>
  <si>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</si>
  <si>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18068530139	</t>
  </si>
  <si>
    <t>Ctrip</t>
  </si>
  <si>
    <t>正常</t>
  </si>
  <si>
    <t>[英德]英德浈阳峡醴泉度假酒店(78217206)</t>
  </si>
  <si>
    <t>江景大床房&lt;双人入住&gt;&lt;双早&gt;</t>
  </si>
  <si>
    <t>CNY</t>
  </si>
  <si>
    <t>韦/嫩</t>
  </si>
  <si>
    <t>CA363220624CNY</t>
  </si>
  <si>
    <t>未提现</t>
  </si>
  <si>
    <t>携程开票</t>
  </si>
  <si>
    <t xml:space="preserve">2580026	</t>
  </si>
  <si>
    <t xml:space="preserve">131755	</t>
  </si>
  <si>
    <t xml:space="preserve">18071626600	</t>
  </si>
  <si>
    <t>[香港]香港珀丽酒店(Rosedale Hotel Hong Kong)(1959488)</t>
  </si>
  <si>
    <t>豪华客房&lt;双人入住&gt;&lt;内宾&gt;&lt;预付&gt;&lt;无早&gt;</t>
  </si>
  <si>
    <t>WU/XUEWEI</t>
  </si>
  <si>
    <t xml:space="preserve">2580708	</t>
  </si>
  <si>
    <t xml:space="preserve">6034073	</t>
  </si>
  <si>
    <t xml:space="preserve">18071715413	</t>
  </si>
  <si>
    <t>LIU/XIAOCHEN</t>
  </si>
  <si>
    <t xml:space="preserve">2580739	</t>
  </si>
  <si>
    <t xml:space="preserve">6034076	</t>
  </si>
  <si>
    <t xml:space="preserve">18073116706	</t>
  </si>
  <si>
    <t>[梅州]梅州麓湖山酒店(67856423)</t>
  </si>
  <si>
    <t>标准双床房&lt;双人入住&gt;&lt;升级特惠&gt;&lt;双早&gt;&lt;新高价值日历房套餐&gt;&lt;新酒店礼盒&gt;</t>
  </si>
  <si>
    <t>潘海环</t>
  </si>
  <si>
    <t xml:space="preserve">	</t>
  </si>
  <si>
    <t>，</t>
  </si>
  <si>
    <t>202206081601360025</t>
  </si>
  <si>
    <t>A220624093355481</t>
  </si>
  <si>
    <t>A220624093502481</t>
  </si>
  <si>
    <t xml:space="preserve">房集：i220624093156  336元 </t>
  </si>
  <si>
    <t>CNY / HKD 当前参考汇率: 1.171720881</t>
  </si>
  <si>
    <t>总计：1409.08 CNY/
1651.05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</si>
  <si>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</si>
  <si>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</si>
  <si>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</si>
  <si>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</si>
  <si>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</si>
  <si>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</si>
  <si>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</si>
  <si>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</si>
  <si>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</si>
  <si>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</si>
  <si>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</si>
  <si>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</si>
  <si>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</si>
  <si>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</si>
  <si>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</si>
  <si>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</si>
  <si>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</si>
  <si>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</si>
  <si>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2022-06-08</t>
  </si>
  <si>
    <t>2580739</t>
  </si>
  <si>
    <t>香港珀丽酒店</t>
  </si>
  <si>
    <t>LIU XIAOCHEN</t>
  </si>
  <si>
    <t>2022-06-09</t>
  </si>
  <si>
    <t>退房日周结</t>
  </si>
  <si>
    <t>357.54</t>
  </si>
  <si>
    <t>RMB</t>
  </si>
  <si>
    <t>0</t>
  </si>
  <si>
    <t>0.00</t>
  </si>
  <si>
    <t>携程国内直连(DD)</t>
  </si>
  <si>
    <t>01.011249</t>
  </si>
  <si>
    <t>2022-06-08 08:41:31</t>
  </si>
  <si>
    <t>否</t>
  </si>
  <si>
    <t>汇智国际旅游发展有限公司</t>
  </si>
  <si>
    <t>直连</t>
  </si>
  <si>
    <t>2580708</t>
  </si>
  <si>
    <t>WU XUEWEI</t>
  </si>
  <si>
    <t>2022-06-08 08:02:31</t>
  </si>
  <si>
    <t>2022-06-07</t>
  </si>
  <si>
    <t>2580026</t>
  </si>
  <si>
    <t>英德浈阳峡醴泉度假酒店</t>
  </si>
  <si>
    <t>358.00</t>
  </si>
  <si>
    <t>2022-06-07 18:04:26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</si>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</sst>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44720</v>
      </c>
      <c r="G2" s="6">
        <v>44721</v>
      </c>
      <c r="H2" s="4">
        <v>1</v>
      </c>
      <c r="I2" s="4">
        <v>1</v>
      </c>
      <c r="J2" s="4">
        <v>1</v>
      </c>
      <c r="K2" s="4" t="s">
        <v>30</v>
      </c>
      <c r="L2" s="4">
        <v>358</v>
      </c>
      <c r="M2" s="4">
        <v>358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44719</v>
      </c>
      <c r="S2" s="6">
        <v>44736</v>
      </c>
      <c r="T2" s="4" t="s">
        <v>34</v>
      </c>
      <c r="U2" s="4">
        <v>358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44720</v>
      </c>
      <c r="G3" s="6">
        <v>44721</v>
      </c>
      <c r="H3" s="4">
        <v>1</v>
      </c>
      <c r="I3" s="4">
        <v>1</v>
      </c>
      <c r="J3" s="4">
        <v>1</v>
      </c>
      <c r="K3" s="4" t="s">
        <v>30</v>
      </c>
      <c r="L3" s="4">
        <v>357.54</v>
      </c>
      <c r="M3" s="4">
        <v>357.54</v>
      </c>
      <c r="N3" s="4" t="s">
        <v>40</v>
      </c>
      <c r="O3" s="4" t="s">
        <v>32</v>
      </c>
      <c r="P3" s="4" t="s">
        <v>33</v>
      </c>
      <c r="Q3" s="4">
        <v>0</v>
      </c>
      <c r="R3" s="7">
        <v>44720</v>
      </c>
      <c r="S3" s="6">
        <v>44736</v>
      </c>
      <c r="T3" s="4" t="s">
        <v>34</v>
      </c>
      <c r="U3" s="4">
        <v>357.54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44720</v>
      </c>
      <c r="G4" s="6">
        <v>44721</v>
      </c>
      <c r="H4" s="4">
        <v>1</v>
      </c>
      <c r="I4" s="4">
        <v>1</v>
      </c>
      <c r="J4" s="4">
        <v>1</v>
      </c>
      <c r="K4" s="4" t="s">
        <v>30</v>
      </c>
      <c r="L4" s="4">
        <v>357.54</v>
      </c>
      <c r="M4" s="4">
        <v>357.54</v>
      </c>
      <c r="N4" s="4" t="s">
        <v>44</v>
      </c>
      <c r="O4" s="4" t="s">
        <v>32</v>
      </c>
      <c r="P4" s="4" t="s">
        <v>33</v>
      </c>
      <c r="Q4" s="4">
        <v>0</v>
      </c>
      <c r="R4" s="7">
        <v>44720</v>
      </c>
      <c r="S4" s="6">
        <v>44736</v>
      </c>
      <c r="T4" s="4" t="s">
        <v>34</v>
      </c>
      <c r="U4" s="4">
        <v>357.54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44720</v>
      </c>
      <c r="G5" s="6">
        <v>44721</v>
      </c>
      <c r="H5" s="4">
        <v>1</v>
      </c>
      <c r="I5" s="4">
        <v>1</v>
      </c>
      <c r="J5" s="4">
        <v>1</v>
      </c>
      <c r="K5" s="4" t="s">
        <v>30</v>
      </c>
      <c r="L5" s="4">
        <v>336</v>
      </c>
      <c r="M5" s="4">
        <v>336</v>
      </c>
      <c r="N5" s="4" t="s">
        <v>50</v>
      </c>
      <c r="O5" s="4" t="s">
        <v>32</v>
      </c>
      <c r="P5" s="4" t="s">
        <v>33</v>
      </c>
      <c r="Q5" s="4">
        <v>0</v>
      </c>
      <c r="R5" s="7">
        <v>44720</v>
      </c>
      <c r="S5" s="6">
        <v>44736</v>
      </c>
      <c r="T5" s="4" t="s">
        <v>34</v>
      </c>
      <c r="U5" s="4">
        <v>336</v>
      </c>
      <c r="V5" s="4">
        <v>0</v>
      </c>
      <c r="W5" s="4">
        <v>373</v>
      </c>
      <c r="X5" s="4" t="s">
        <v>51</v>
      </c>
      <c r="Y5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0" sqref="A10:F14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18068530139</v>
      </c>
      <c r="B2" s="6">
        <v>44720</v>
      </c>
      <c r="C2" s="6">
        <v>44721</v>
      </c>
      <c r="D2" s="4">
        <v>358</v>
      </c>
      <c r="E2" s="4" t="str">
        <f>VLOOKUP(A2,HOP!A:L,12,0)</f>
        <v>358.00</v>
      </c>
      <c r="F2" s="4" t="str">
        <f>VLOOKUP(A2,HOP!A:C,3,0)</f>
        <v>2580026</v>
      </c>
      <c r="G2" s="4">
        <f>D2-E2</f>
        <v>0</v>
      </c>
      <c r="H2" s="4" t="str">
        <f>$H$1&amp;F2</f>
        <v>，2580026</v>
      </c>
      <c r="I2" s="4" t="str">
        <f>VLOOKUP(A2,HOP!A:U,21,0)</f>
        <v>直采</v>
      </c>
    </row>
    <row r="3" s="4" customFormat="1" spans="1:9">
      <c r="A3" s="5">
        <v>18071626600</v>
      </c>
      <c r="B3" s="6">
        <v>44720</v>
      </c>
      <c r="C3" s="6">
        <v>44721</v>
      </c>
      <c r="D3" s="4">
        <v>357.54</v>
      </c>
      <c r="E3" s="4" t="str">
        <f>VLOOKUP(A3,HOP!A:L,12,0)</f>
        <v>357.54</v>
      </c>
      <c r="F3" s="4" t="str">
        <f>VLOOKUP(A3,HOP!A:C,3,0)</f>
        <v>2580708</v>
      </c>
      <c r="G3" s="4">
        <f>D3-E3</f>
        <v>0</v>
      </c>
      <c r="H3" s="4" t="str">
        <f>$H$1&amp;F3</f>
        <v>，2580708</v>
      </c>
      <c r="I3" s="4" t="str">
        <f>VLOOKUP(A3,HOP!A:U,21,0)</f>
        <v>直连</v>
      </c>
    </row>
    <row r="4" s="4" customFormat="1" spans="1:9">
      <c r="A4" s="5">
        <v>18071715413</v>
      </c>
      <c r="B4" s="6">
        <v>44720</v>
      </c>
      <c r="C4" s="6">
        <v>44721</v>
      </c>
      <c r="D4" s="4">
        <v>357.54</v>
      </c>
      <c r="E4" s="4" t="str">
        <f>VLOOKUP(A4,HOP!A:L,12,0)</f>
        <v>357.54</v>
      </c>
      <c r="F4" s="4" t="str">
        <f>VLOOKUP(A4,HOP!A:C,3,0)</f>
        <v>2580739</v>
      </c>
      <c r="G4" s="4">
        <f>D4-E4</f>
        <v>0</v>
      </c>
      <c r="H4" s="4" t="str">
        <f>$H$1&amp;F4</f>
        <v>，2580739</v>
      </c>
      <c r="I4" s="4" t="str">
        <f>VLOOKUP(A4,HOP!A:U,21,0)</f>
        <v>直连</v>
      </c>
    </row>
    <row r="5" s="4" customFormat="1" spans="1:10">
      <c r="A5" s="5">
        <v>18073116706</v>
      </c>
      <c r="B5" s="6">
        <v>44720</v>
      </c>
      <c r="C5" s="6">
        <v>44721</v>
      </c>
      <c r="D5" s="4">
        <v>336</v>
      </c>
      <c r="E5" s="4">
        <v>336</v>
      </c>
      <c r="F5" s="8" t="s">
        <v>53</v>
      </c>
      <c r="G5" s="4">
        <f>D5-E5</f>
        <v>0</v>
      </c>
      <c r="H5" s="4" t="str">
        <f>$H$1&amp;F5</f>
        <v>，202206081601360025</v>
      </c>
      <c r="I5" s="4" t="e">
        <f>VLOOKUP(A5,HOP!A:U,21,0)</f>
        <v>#N/A</v>
      </c>
      <c r="J5" s="4">
        <v>6.8</v>
      </c>
    </row>
    <row r="7" spans="4:4">
      <c r="D7" s="4">
        <f>SUM(D2:D6)</f>
        <v>1409.08</v>
      </c>
    </row>
    <row r="10" spans="1:6">
      <c r="A10" s="4" t="s">
        <v>54</v>
      </c>
      <c r="E10" s="4">
        <v>358</v>
      </c>
      <c r="F10" s="4">
        <v>419.48</v>
      </c>
    </row>
    <row r="11" spans="1:6">
      <c r="A11" s="4" t="s">
        <v>55</v>
      </c>
      <c r="E11" s="4">
        <v>715.08</v>
      </c>
      <c r="F11" s="4">
        <v>837.87</v>
      </c>
    </row>
    <row r="12" spans="1:6">
      <c r="A12" s="4" t="s">
        <v>56</v>
      </c>
      <c r="E12" s="4">
        <v>336</v>
      </c>
      <c r="F12" s="4">
        <v>393.7</v>
      </c>
    </row>
    <row r="13" spans="1:6">
      <c r="A13" s="4" t="s">
        <v>57</v>
      </c>
      <c r="E13" s="4">
        <f>SUM(E10:E12)</f>
        <v>1409.08</v>
      </c>
      <c r="F13" s="4">
        <f>SUM(F10:F12)</f>
        <v>1651.05</v>
      </c>
    </row>
    <row r="14" spans="1:1">
      <c r="A14" s="4" t="s">
        <v>58</v>
      </c>
    </row>
  </sheetData>
  <autoFilter ref="A1:XFD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</row>
    <row r="2" s="1" customFormat="1" spans="1:21">
      <c r="A2" s="3">
        <v>18071715413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77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</row>
    <row r="3" s="1" customFormat="1" spans="1:21">
      <c r="A3" s="3">
        <v>18071626600</v>
      </c>
      <c r="B3" s="1" t="s">
        <v>77</v>
      </c>
      <c r="C3" s="1" t="s">
        <v>93</v>
      </c>
      <c r="D3" s="1" t="s">
        <v>79</v>
      </c>
      <c r="E3" s="1" t="s">
        <v>94</v>
      </c>
      <c r="F3" s="1" t="s">
        <v>77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83</v>
      </c>
      <c r="L3" s="1" t="s">
        <v>83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95</v>
      </c>
      <c r="S3" s="1" t="s">
        <v>90</v>
      </c>
      <c r="T3" s="1" t="s">
        <v>91</v>
      </c>
      <c r="U3" s="1" t="s">
        <v>92</v>
      </c>
    </row>
    <row r="4" s="1" customFormat="1" spans="1:21">
      <c r="A4" s="3">
        <v>18068530139</v>
      </c>
      <c r="B4" s="1" t="s">
        <v>96</v>
      </c>
      <c r="C4" s="1" t="s">
        <v>97</v>
      </c>
      <c r="D4" s="1" t="s">
        <v>98</v>
      </c>
      <c r="E4" s="1" t="s">
        <v>31</v>
      </c>
      <c r="F4" s="1" t="s">
        <v>77</v>
      </c>
      <c r="G4" s="1" t="s">
        <v>81</v>
      </c>
      <c r="H4" s="1" t="s">
        <v>82</v>
      </c>
      <c r="I4" s="1" t="s">
        <v>99</v>
      </c>
      <c r="J4" s="1" t="s">
        <v>84</v>
      </c>
      <c r="K4" s="1" t="s">
        <v>99</v>
      </c>
      <c r="L4" s="1" t="s">
        <v>99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100</v>
      </c>
      <c r="S4" s="1" t="s">
        <v>90</v>
      </c>
      <c r="T4" s="1" t="s">
        <v>91</v>
      </c>
      <c r="U4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2022-06-24T01:23:31Z</dcterms:created>
  <dcterms:modified xsi:type="dcterms:W3CDTF">2022-06-24T01:32:40Z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09C0BE21B9134EB98BE7C3DBD91A218D</vt:lpwstr>
  </property>
  <property fmtid="{D5CDD505-2E9C-101B-9397-08002B2CF9AE}" pid="3" name="KSOProductBuildVer">
    <vt:lpwstr>2052-11.1.0.11830</vt:lpwstr>
  </property>
</Properties>
</file>