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<sst xmlns="http://schemas.openxmlformats.org/spreadsheetml/2006/main" count="331" uniqueCount="152">
  <si>
    <t>去哪儿网酒店预付对账单</t>
  </si>
  <si>
    <t>供应商名称：</t>
  </si>
  <si>
    <t>汇趣住</t>
  </si>
  <si>
    <t>结算周期：</t>
  </si>
  <si>
    <t>2022-06-23至2022-06-24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</si>
  <si>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</si>
  <si>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</si>
  <si>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</si>
  <si>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</si>
  <si>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</si>
  <si>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</si>
  <si>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</si>
  <si>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</si>
  <si>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</si>
  <si>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</si>
  <si>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</si>
  <si>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</si>
  <si>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</si>
  <si>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</si>
  <si>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</si>
  <si>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¥798.00</t>
  </si>
  <si>
    <t>¥105.00</t>
  </si>
  <si>
    <t>¥693.00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</si>
  <si>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</si>
  <si>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</si>
  <si>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</si>
  <si>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</si>
  <si>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</si>
  <si>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</si>
  <si>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</si>
  <si>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</si>
  <si>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</si>
  <si>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</si>
  <si>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</si>
  <si>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</si>
  <si>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</si>
  <si>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</si>
  <si>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</si>
  <si>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</si>
  <si>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</si>
  <si>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</si>
  <si>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</si>
  <si>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</si>
  <si>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</si>
  <si>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</si>
  <si>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</si>
  <si>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</si>
  <si>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</si>
  <si>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</si>
  <si>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</si>
  <si>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</si>
  <si>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</si>
  <si>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</si>
  <si>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</si>
  <si>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</si>
  <si>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</si>
  <si>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</si>
  <si>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</si>
  <si>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</si>
  <si>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</si>
  <si>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</si>
  <si>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</si>
  <si>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</si>
  <si>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</si>
  <si>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</si>
  <si>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</si>
  <si>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</si>
  <si>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</si>
  <si>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</si>
  <si>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</si>
  <si>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103037486239</t>
  </si>
  <si>
    <t>酒店预付</t>
  </si>
  <si>
    <t>否</t>
  </si>
  <si>
    <t>普通</t>
  </si>
  <si>
    <t>381812559</t>
  </si>
  <si>
    <t>中山盛景尚峰酒店</t>
  </si>
  <si>
    <t>1639468</t>
  </si>
  <si>
    <t>郑家念</t>
  </si>
  <si>
    <t>2022-06-23</t>
  </si>
  <si>
    <t>2022-06-24</t>
  </si>
  <si>
    <t>¥433.00</t>
  </si>
  <si>
    <t>¥57.00</t>
  </si>
  <si>
    <t>¥376.00</t>
  </si>
  <si>
    <t>商务单人房</t>
  </si>
  <si>
    <t>WEBSITE</t>
  </si>
  <si>
    <t>103037551733</t>
  </si>
  <si>
    <t>312499363</t>
  </si>
  <si>
    <t>黄山栢景假日酒店</t>
  </si>
  <si>
    <t>孔维贞</t>
  </si>
  <si>
    <t>¥365.00</t>
  </si>
  <si>
    <t>¥48.00</t>
  </si>
  <si>
    <t>¥317.00</t>
  </si>
  <si>
    <t>园景大床房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</si>
  <si>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</si>
  <si>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</si>
  <si>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</si>
  <si>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</si>
  <si>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</si>
  <si>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</si>
  <si>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</si>
  <si>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</si>
  <si>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</si>
  <si>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</si>
  <si>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</si>
  <si>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A220627113434481</t>
  </si>
  <si>
    <r>
      <t>总计：</t>
    </r>
    <r>
      <rPr>
        <sz val="10"/>
        <rFont val="Arial"/>
        <charset val="134"/>
      </rPr>
      <t>693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</si>
  <si>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</si>
  <si>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</si>
  <si>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</si>
  <si>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</si>
  <si>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</si>
  <si>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</si>
  <si>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</si>
  <si>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</si>
  <si>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</si>
  <si>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</si>
  <si>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</si>
  <si>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</si>
  <si>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</si>
  <si>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</si>
  <si>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</si>
  <si>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</si>
  <si>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</si>
  <si>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2600875</t>
  </si>
  <si>
    <t>--</t>
  </si>
  <si>
    <t>317.00</t>
  </si>
  <si>
    <t>RMB</t>
  </si>
  <si>
    <t>0</t>
  </si>
  <si>
    <t>0.00</t>
  </si>
  <si>
    <t>汇趣住国内直连</t>
  </si>
  <si>
    <t>01.011247</t>
  </si>
  <si>
    <t>2022-06-23 23:12:33</t>
  </si>
  <si>
    <t>直连</t>
  </si>
  <si>
    <t>2600606</t>
  </si>
  <si>
    <t>376.00</t>
  </si>
  <si>
    <t>2022-06-23 16:53:34</t>
  </si>
  <si>
    <t>103036732982</t>
  </si>
  <si>
    <t>2022-06-22</t>
  </si>
  <si>
    <t>2599247</t>
  </si>
  <si>
    <t>云湖国际酒店(重庆高铁梁平南站店)</t>
  </si>
  <si>
    <t>陶晶晶</t>
  </si>
  <si>
    <t>2022-06-25</t>
  </si>
  <si>
    <t>326.00</t>
  </si>
  <si>
    <t>2022-06-22 12:49:04</t>
  </si>
  <si>
    <t>103035961186</t>
  </si>
  <si>
    <t>2022-06-21</t>
  </si>
  <si>
    <t>2598319</t>
  </si>
  <si>
    <t>7天优品酒店（揭阳人民医院店）</t>
  </si>
  <si>
    <t>庄浩锐</t>
  </si>
  <si>
    <t>2022-06-26</t>
  </si>
  <si>
    <t>110.00</t>
  </si>
  <si>
    <t>2022-06-21 15:49:04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</si>
</sst>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2" t="s">
        <v>89</v>
      </c>
      <c r="S3" s="13" t="s">
        <v>19</v>
      </c>
      <c r="T3" s="8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1" t="s">
        <v>93</v>
      </c>
      <c r="B4" s="11"/>
      <c r="C4" s="11" t="s">
        <v>94</v>
      </c>
      <c r="D4" s="11"/>
      <c r="E4" s="11"/>
      <c r="F4" s="11"/>
      <c r="G4" s="11" t="s">
        <v>94</v>
      </c>
      <c r="H4" s="11" t="s">
        <v>94</v>
      </c>
      <c r="I4" s="11" t="s">
        <v>94</v>
      </c>
      <c r="J4" s="11" t="s">
        <v>94</v>
      </c>
      <c r="K4" s="11" t="s">
        <v>94</v>
      </c>
      <c r="L4" s="11" t="s">
        <v>94</v>
      </c>
      <c r="M4" s="11" t="s">
        <v>94</v>
      </c>
      <c r="N4" s="11" t="s">
        <v>94</v>
      </c>
      <c r="O4" s="11" t="s">
        <v>94</v>
      </c>
      <c r="P4" s="11" t="s">
        <v>94</v>
      </c>
      <c r="Q4" s="11"/>
      <c r="R4" s="14" t="s">
        <v>20</v>
      </c>
      <c r="S4" s="14" t="s">
        <v>19</v>
      </c>
      <c r="T4" s="11" t="s">
        <v>94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94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10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103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376</v>
      </c>
      <c r="E2" t="str">
        <f>VLOOKUP(A2,HOP!A:L,12,0)</f>
        <v>376.00</v>
      </c>
      <c r="F2" t="str">
        <f>VLOOKUP(A2,HOP!A:C,3,0)</f>
        <v>2600606</v>
      </c>
      <c r="G2">
        <f>D2-E2</f>
        <v>0</v>
      </c>
      <c r="H2" t="str">
        <f>$H$1&amp;F2</f>
        <v>，2600606</v>
      </c>
      <c r="I2" t="str">
        <f>VLOOKUP(A2,HOP!A:U,21)</f>
        <v>直连</v>
      </c>
    </row>
    <row r="3" ht="14.25" customHeight="1" spans="1:9">
      <c r="A3" s="7" t="s">
        <v>85</v>
      </c>
      <c r="B3" s="8" t="s">
        <v>78</v>
      </c>
      <c r="C3" s="8" t="s">
        <v>79</v>
      </c>
      <c r="D3" s="3">
        <v>317</v>
      </c>
      <c r="E3" t="str">
        <f>VLOOKUP(A3,HOP!A:L,12,0)</f>
        <v>317.00</v>
      </c>
      <c r="F3" t="str">
        <f>VLOOKUP(A3,HOP!A:C,3,0)</f>
        <v>2600875</v>
      </c>
      <c r="G3">
        <f>D3-E3</f>
        <v>0</v>
      </c>
      <c r="H3" t="str">
        <f>$H$1&amp;F3</f>
        <v>，2600875</v>
      </c>
      <c r="I3" t="str">
        <f>VLOOKUP(A3,HOP!A:U,21)</f>
        <v>直连</v>
      </c>
    </row>
    <row r="5" spans="4:4">
      <c r="D5" s="3">
        <f>SUM(D2:D4)</f>
        <v>693</v>
      </c>
    </row>
    <row r="6" ht="14.25" spans="4:4">
      <c r="D6" s="9" t="s">
        <v>22</v>
      </c>
    </row>
    <row r="9" spans="1:1">
      <c r="A9" t="s">
        <v>104</v>
      </c>
    </row>
    <row r="10" spans="1:1">
      <c r="A10" s="6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15" sqref="E15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1" t="s">
        <v>85</v>
      </c>
      <c r="B2" s="1" t="s">
        <v>78</v>
      </c>
      <c r="C2" s="1" t="s">
        <v>123</v>
      </c>
      <c r="D2" s="1" t="s">
        <v>87</v>
      </c>
      <c r="E2" s="1" t="s">
        <v>88</v>
      </c>
      <c r="F2" s="1" t="s">
        <v>78</v>
      </c>
      <c r="G2" s="1" t="s">
        <v>79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72</v>
      </c>
      <c r="T2" s="1" t="s">
        <v>34</v>
      </c>
      <c r="U2" s="1" t="s">
        <v>132</v>
      </c>
    </row>
    <row r="3" s="1" customFormat="1" spans="1:21">
      <c r="A3" s="1" t="s">
        <v>70</v>
      </c>
      <c r="B3" s="1" t="s">
        <v>78</v>
      </c>
      <c r="C3" s="1" t="s">
        <v>133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124</v>
      </c>
      <c r="I3" s="1" t="s">
        <v>134</v>
      </c>
      <c r="J3" s="1" t="s">
        <v>126</v>
      </c>
      <c r="K3" s="1" t="s">
        <v>134</v>
      </c>
      <c r="L3" s="1" t="s">
        <v>134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135</v>
      </c>
      <c r="S3" s="1" t="s">
        <v>72</v>
      </c>
      <c r="T3" s="1" t="s">
        <v>34</v>
      </c>
      <c r="U3" s="1" t="s">
        <v>132</v>
      </c>
    </row>
    <row r="4" s="1" customFormat="1" spans="1:21">
      <c r="A4" s="1" t="s">
        <v>136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79</v>
      </c>
      <c r="G4" s="1" t="s">
        <v>141</v>
      </c>
      <c r="H4" s="1" t="s">
        <v>124</v>
      </c>
      <c r="I4" s="1" t="s">
        <v>142</v>
      </c>
      <c r="J4" s="1" t="s">
        <v>126</v>
      </c>
      <c r="K4" s="1" t="s">
        <v>142</v>
      </c>
      <c r="L4" s="1" t="s">
        <v>142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143</v>
      </c>
      <c r="S4" s="1" t="s">
        <v>72</v>
      </c>
      <c r="T4" s="1" t="s">
        <v>34</v>
      </c>
      <c r="U4" s="1" t="s">
        <v>132</v>
      </c>
    </row>
    <row r="5" s="1" customFormat="1" spans="1:21">
      <c r="A5" s="1" t="s">
        <v>144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141</v>
      </c>
      <c r="G5" s="1" t="s">
        <v>149</v>
      </c>
      <c r="H5" s="1" t="s">
        <v>124</v>
      </c>
      <c r="I5" s="1" t="s">
        <v>150</v>
      </c>
      <c r="J5" s="1" t="s">
        <v>126</v>
      </c>
      <c r="K5" s="1" t="s">
        <v>150</v>
      </c>
      <c r="L5" s="1" t="s">
        <v>150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151</v>
      </c>
      <c r="S5" s="1" t="s">
        <v>72</v>
      </c>
      <c r="T5" s="1" t="s">
        <v>34</v>
      </c>
      <c r="U5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2022-06-27T03:36:10Z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16CE8F4AD0CA499D90EC56FCEA92D0A3</vt:lpwstr>
  </property>
</Properties>
</file>