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对账!$A$1:$I$12</definedName>
  </definedNames>
  <calcPr calcId="144525" concurrentCalc="0"/>
</workbook>
</file>

<file path=xl/sharedStrings.xml><?xml version="1.0" encoding="utf-8"?>
<sst xmlns="http://schemas.openxmlformats.org/spreadsheetml/2006/main" count="344" uniqueCount="132">
  <si>
    <t>同程旅行对账单
(账期：20220620-20220626)</t>
  </si>
  <si>
    <t>应付房费总金额</t>
  </si>
  <si>
    <t>应付罚金总金额</t>
  </si>
  <si>
    <t>调整项</t>
  </si>
  <si>
    <t>币种</t>
  </si>
  <si>
    <t>应付合计</t>
  </si>
  <si>
    <t>3581.90</t>
  </si>
  <si>
    <t>0.00</t>
  </si>
  <si>
    <t>CNY</t>
  </si>
  <si>
    <t>贵阳溪山里酒店</t>
  </si>
  <si>
    <t/>
  </si>
  <si>
    <t>小计:1839.10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</si>
  <si>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</si>
  <si>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</si>
  <si>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</si>
  <si>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</si>
  <si>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</si>
  <si>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</si>
  <si>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</si>
  <si>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</si>
  <si>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</si>
  <si>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</si>
  <si>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</si>
  <si>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</si>
  <si>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1470614904</t>
  </si>
  <si>
    <t>180323</t>
  </si>
  <si>
    <t>唐文林</t>
  </si>
  <si>
    <t>高级大床房</t>
  </si>
  <si>
    <t>非分账</t>
  </si>
  <si>
    <t>2022/06/19</t>
  </si>
  <si>
    <t>2022/06/20</t>
  </si>
  <si>
    <t>1.00</t>
  </si>
  <si>
    <t>387.00</t>
  </si>
  <si>
    <t>1471124698</t>
  </si>
  <si>
    <t>杨长江</t>
  </si>
  <si>
    <t>1474283018</t>
  </si>
  <si>
    <t>李宝贵</t>
  </si>
  <si>
    <t>高级精致房</t>
  </si>
  <si>
    <t>2022/06/22</t>
  </si>
  <si>
    <t>2022/06/23</t>
  </si>
  <si>
    <t>343.30</t>
  </si>
  <si>
    <t>1475705162</t>
  </si>
  <si>
    <t>许双</t>
  </si>
  <si>
    <t>2022/06/24</t>
  </si>
  <si>
    <t>1477448172</t>
  </si>
  <si>
    <t>180499</t>
  </si>
  <si>
    <t>陶亚叶</t>
  </si>
  <si>
    <t>高级双床房</t>
  </si>
  <si>
    <t>2022/06/25</t>
  </si>
  <si>
    <t>2022/06/26</t>
  </si>
  <si>
    <t>378.50</t>
  </si>
  <si>
    <t>英德石头酒店</t>
  </si>
  <si>
    <t>小计:215.00</t>
  </si>
  <si>
    <t>1473105155</t>
  </si>
  <si>
    <t>曾小娟</t>
  </si>
  <si>
    <t>园景双人房</t>
  </si>
  <si>
    <t>2022/06/21</t>
  </si>
  <si>
    <t>215.00</t>
  </si>
  <si>
    <t>广州知祥酒店公寓</t>
  </si>
  <si>
    <t>小计:465.00</t>
  </si>
  <si>
    <t>1468251527</t>
  </si>
  <si>
    <t>李永强</t>
  </si>
  <si>
    <t>标准大床房</t>
  </si>
  <si>
    <t>2022/06/17</t>
  </si>
  <si>
    <t>3.00</t>
  </si>
  <si>
    <t>465.00</t>
  </si>
  <si>
    <t>合作诺桑洲际酒店</t>
  </si>
  <si>
    <t>小计:707.80</t>
  </si>
  <si>
    <t>1468416600</t>
  </si>
  <si>
    <t>梁耀捍</t>
  </si>
  <si>
    <t>精品大床房</t>
  </si>
  <si>
    <t>340.50</t>
  </si>
  <si>
    <t>1472343326</t>
  </si>
  <si>
    <t>陶虹</t>
  </si>
  <si>
    <t>商务大床房</t>
  </si>
  <si>
    <t>367.30</t>
  </si>
  <si>
    <t>ES成享国际公寓(佛山金融高新区地铁站)</t>
  </si>
  <si>
    <t>小计:355.00</t>
  </si>
  <si>
    <t>1471478155</t>
  </si>
  <si>
    <t>谢锐鸿</t>
  </si>
  <si>
    <t>豪华大床房</t>
  </si>
  <si>
    <t>165.00</t>
  </si>
  <si>
    <t>1472238126</t>
  </si>
  <si>
    <t>吕应权</t>
  </si>
  <si>
    <t>190.00</t>
  </si>
  <si>
    <t>，</t>
  </si>
  <si>
    <t>202206191059540020</t>
  </si>
  <si>
    <t>202206192134270022</t>
  </si>
  <si>
    <t>202206240928180020</t>
  </si>
  <si>
    <t>渠道单号录到 李宝贵 客人姓名</t>
  </si>
  <si>
    <t>202206232121000021</t>
  </si>
  <si>
    <t>202206250945130021</t>
  </si>
  <si>
    <t>202206170933500020</t>
  </si>
  <si>
    <t>202206171408570025</t>
  </si>
  <si>
    <t>202206202305120020</t>
  </si>
  <si>
    <t>202206200813390021</t>
  </si>
  <si>
    <t>202206202048440020</t>
  </si>
  <si>
    <t>A220628114131481</t>
  </si>
  <si>
    <t>房集：i220628114047 3366.9元</t>
  </si>
  <si>
    <t>总计：3581.9元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</si>
  <si>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</si>
  <si>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</si>
  <si>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</si>
  <si>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</si>
  <si>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</si>
  <si>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</si>
  <si>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</si>
  <si>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</si>
  <si>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</si>
  <si>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</si>
  <si>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</si>
  <si>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</si>
  <si>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</si>
  <si>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</si>
  <si>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</si>
  <si>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</si>
  <si>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</si>
  <si>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</si>
  <si>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</si>
  <si>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2022-06-21</t>
  </si>
  <si>
    <t>2598278</t>
  </si>
  <si>
    <t>英德英石园石头酒店</t>
  </si>
  <si>
    <t>2022-06-22</t>
  </si>
  <si>
    <t>退房日周结</t>
  </si>
  <si>
    <t>RMB</t>
  </si>
  <si>
    <t>0</t>
  </si>
  <si>
    <t>同程艺龙国内酒店EBK</t>
  </si>
  <si>
    <t>3703</t>
  </si>
  <si>
    <t>2022-06-21 15:10:46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</si>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</sst>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3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4</v>
      </c>
      <c r="L11" s="3" t="s">
        <v>21</v>
      </c>
      <c r="M11" s="3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32</v>
      </c>
    </row>
    <row r="13" spans="2:13">
      <c r="B13" t="s">
        <v>23</v>
      </c>
      <c r="C13" t="s">
        <v>33</v>
      </c>
      <c r="D13" t="s">
        <v>10</v>
      </c>
      <c r="E13" t="s">
        <v>34</v>
      </c>
      <c r="F13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8</v>
      </c>
      <c r="L13" t="s">
        <v>10</v>
      </c>
      <c r="M13" t="s">
        <v>32</v>
      </c>
    </row>
    <row r="14" spans="2:13">
      <c r="B14" t="s">
        <v>23</v>
      </c>
      <c r="C14" t="s">
        <v>35</v>
      </c>
      <c r="D14" t="s">
        <v>10</v>
      </c>
      <c r="E14" t="s">
        <v>36</v>
      </c>
      <c r="F14" t="s">
        <v>37</v>
      </c>
      <c r="G14" t="s">
        <v>28</v>
      </c>
      <c r="H14" t="s">
        <v>38</v>
      </c>
      <c r="I14" t="s">
        <v>39</v>
      </c>
      <c r="J14" t="s">
        <v>31</v>
      </c>
      <c r="K14" t="s">
        <v>8</v>
      </c>
      <c r="L14" t="s">
        <v>10</v>
      </c>
      <c r="M14" t="s">
        <v>40</v>
      </c>
    </row>
    <row r="15" spans="2:13">
      <c r="B15" t="s">
        <v>23</v>
      </c>
      <c r="C15" t="s">
        <v>41</v>
      </c>
      <c r="D15" t="s">
        <v>10</v>
      </c>
      <c r="E15" t="s">
        <v>42</v>
      </c>
      <c r="F15" t="s">
        <v>37</v>
      </c>
      <c r="G15" t="s">
        <v>28</v>
      </c>
      <c r="H15" t="s">
        <v>39</v>
      </c>
      <c r="I15" t="s">
        <v>43</v>
      </c>
      <c r="J15" t="s">
        <v>31</v>
      </c>
      <c r="K15" t="s">
        <v>8</v>
      </c>
      <c r="L15" t="s">
        <v>10</v>
      </c>
      <c r="M15" t="s">
        <v>40</v>
      </c>
    </row>
    <row r="16" spans="2:13">
      <c r="B16" t="s">
        <v>23</v>
      </c>
      <c r="C16" t="s">
        <v>44</v>
      </c>
      <c r="D16" t="s">
        <v>45</v>
      </c>
      <c r="E16" t="s">
        <v>46</v>
      </c>
      <c r="F16" t="s">
        <v>47</v>
      </c>
      <c r="G16" t="s">
        <v>28</v>
      </c>
      <c r="H16" t="s">
        <v>48</v>
      </c>
      <c r="I16" t="s">
        <v>49</v>
      </c>
      <c r="J16" t="s">
        <v>31</v>
      </c>
      <c r="K16" t="s">
        <v>8</v>
      </c>
      <c r="L16" t="s">
        <v>10</v>
      </c>
      <c r="M16" t="s">
        <v>50</v>
      </c>
    </row>
    <row r="17" spans="2:12">
      <c r="B17" s="3" t="s">
        <v>51</v>
      </c>
      <c r="C17" s="3" t="s">
        <v>10</v>
      </c>
      <c r="D17" s="3" t="s">
        <v>10</v>
      </c>
      <c r="E17" s="3" t="s">
        <v>10</v>
      </c>
      <c r="F17" s="3" t="s">
        <v>52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3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20</v>
      </c>
      <c r="K18" s="3" t="s">
        <v>4</v>
      </c>
      <c r="L18" s="3" t="s">
        <v>21</v>
      </c>
      <c r="M18" s="3" t="s">
        <v>22</v>
      </c>
    </row>
    <row r="19" spans="2:13">
      <c r="B19" t="s">
        <v>23</v>
      </c>
      <c r="C19" t="s">
        <v>53</v>
      </c>
      <c r="D19" t="s">
        <v>54</v>
      </c>
      <c r="E19" t="s">
        <v>54</v>
      </c>
      <c r="F19" t="s">
        <v>55</v>
      </c>
      <c r="G19" t="s">
        <v>28</v>
      </c>
      <c r="H19" t="s">
        <v>56</v>
      </c>
      <c r="I19" t="s">
        <v>38</v>
      </c>
      <c r="J19" t="s">
        <v>31</v>
      </c>
      <c r="K19" t="s">
        <v>8</v>
      </c>
      <c r="L19" t="s">
        <v>10</v>
      </c>
      <c r="M19" t="s">
        <v>57</v>
      </c>
    </row>
    <row r="20" spans="2:12">
      <c r="B20" s="3" t="s">
        <v>58</v>
      </c>
      <c r="C20" s="3" t="s">
        <v>10</v>
      </c>
      <c r="D20" s="3" t="s">
        <v>10</v>
      </c>
      <c r="E20" s="3" t="s">
        <v>10</v>
      </c>
      <c r="F20" s="3" t="s">
        <v>59</v>
      </c>
      <c r="G20" s="3" t="s">
        <v>10</v>
      </c>
      <c r="H20" s="3" t="s">
        <v>10</v>
      </c>
      <c r="I20" s="3" t="s">
        <v>10</v>
      </c>
      <c r="J20" s="3" t="s">
        <v>10</v>
      </c>
      <c r="K20" s="3" t="s">
        <v>10</v>
      </c>
      <c r="L20" s="3" t="s">
        <v>10</v>
      </c>
    </row>
    <row r="21" spans="2:13"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20</v>
      </c>
      <c r="K21" s="3" t="s">
        <v>4</v>
      </c>
      <c r="L21" s="3" t="s">
        <v>21</v>
      </c>
      <c r="M21" s="3" t="s">
        <v>22</v>
      </c>
    </row>
    <row r="22" spans="2:13">
      <c r="B22" t="s">
        <v>23</v>
      </c>
      <c r="C22" t="s">
        <v>60</v>
      </c>
      <c r="D22" t="s">
        <v>10</v>
      </c>
      <c r="E22" t="s">
        <v>61</v>
      </c>
      <c r="F22" t="s">
        <v>62</v>
      </c>
      <c r="G22" t="s">
        <v>28</v>
      </c>
      <c r="H22" t="s">
        <v>63</v>
      </c>
      <c r="I22" t="s">
        <v>30</v>
      </c>
      <c r="J22" t="s">
        <v>64</v>
      </c>
      <c r="K22" t="s">
        <v>8</v>
      </c>
      <c r="L22" t="s">
        <v>10</v>
      </c>
      <c r="M22" t="s">
        <v>65</v>
      </c>
    </row>
    <row r="23" spans="2:12">
      <c r="B23" s="3" t="s">
        <v>66</v>
      </c>
      <c r="C23" s="3" t="s">
        <v>10</v>
      </c>
      <c r="D23" s="3" t="s">
        <v>10</v>
      </c>
      <c r="E23" s="3" t="s">
        <v>10</v>
      </c>
      <c r="F23" s="3" t="s">
        <v>67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3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20</v>
      </c>
      <c r="K24" s="3" t="s">
        <v>4</v>
      </c>
      <c r="L24" s="3" t="s">
        <v>21</v>
      </c>
      <c r="M24" s="3" t="s">
        <v>22</v>
      </c>
    </row>
    <row r="25" spans="2:13">
      <c r="B25" t="s">
        <v>23</v>
      </c>
      <c r="C25" t="s">
        <v>68</v>
      </c>
      <c r="D25" t="s">
        <v>10</v>
      </c>
      <c r="E25" t="s">
        <v>69</v>
      </c>
      <c r="F25" t="s">
        <v>70</v>
      </c>
      <c r="G25" t="s">
        <v>28</v>
      </c>
      <c r="H25" t="s">
        <v>30</v>
      </c>
      <c r="I25" t="s">
        <v>56</v>
      </c>
      <c r="J25" t="s">
        <v>31</v>
      </c>
      <c r="K25" t="s">
        <v>8</v>
      </c>
      <c r="L25" t="s">
        <v>10</v>
      </c>
      <c r="M25" t="s">
        <v>71</v>
      </c>
    </row>
    <row r="26" spans="2:13">
      <c r="B26" t="s">
        <v>23</v>
      </c>
      <c r="C26" t="s">
        <v>72</v>
      </c>
      <c r="D26" t="s">
        <v>10</v>
      </c>
      <c r="E26" t="s">
        <v>73</v>
      </c>
      <c r="F26" t="s">
        <v>74</v>
      </c>
      <c r="G26" t="s">
        <v>28</v>
      </c>
      <c r="H26" t="s">
        <v>56</v>
      </c>
      <c r="I26" t="s">
        <v>38</v>
      </c>
      <c r="J26" t="s">
        <v>31</v>
      </c>
      <c r="K26" t="s">
        <v>8</v>
      </c>
      <c r="L26" t="s">
        <v>10</v>
      </c>
      <c r="M26" t="s">
        <v>75</v>
      </c>
    </row>
    <row r="27" spans="2:12">
      <c r="B27" s="3" t="s">
        <v>76</v>
      </c>
      <c r="C27" s="3" t="s">
        <v>10</v>
      </c>
      <c r="D27" s="3" t="s">
        <v>10</v>
      </c>
      <c r="E27" s="3" t="s">
        <v>10</v>
      </c>
      <c r="F27" s="3" t="s">
        <v>77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</row>
    <row r="28" spans="2:13"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20</v>
      </c>
      <c r="K28" s="3" t="s">
        <v>4</v>
      </c>
      <c r="L28" s="3" t="s">
        <v>21</v>
      </c>
      <c r="M28" s="3" t="s">
        <v>22</v>
      </c>
    </row>
    <row r="29" spans="2:13">
      <c r="B29" t="s">
        <v>23</v>
      </c>
      <c r="C29" t="s">
        <v>78</v>
      </c>
      <c r="D29" t="s">
        <v>10</v>
      </c>
      <c r="E29" t="s">
        <v>79</v>
      </c>
      <c r="F29" t="s">
        <v>80</v>
      </c>
      <c r="G29" t="s">
        <v>28</v>
      </c>
      <c r="H29" t="s">
        <v>30</v>
      </c>
      <c r="I29" t="s">
        <v>56</v>
      </c>
      <c r="J29" t="s">
        <v>31</v>
      </c>
      <c r="K29" t="s">
        <v>8</v>
      </c>
      <c r="L29" t="s">
        <v>10</v>
      </c>
      <c r="M29" t="s">
        <v>81</v>
      </c>
    </row>
    <row r="30" spans="2:13">
      <c r="B30" t="s">
        <v>23</v>
      </c>
      <c r="C30" t="s">
        <v>82</v>
      </c>
      <c r="D30" t="s">
        <v>10</v>
      </c>
      <c r="E30" t="s">
        <v>83</v>
      </c>
      <c r="F30" t="s">
        <v>80</v>
      </c>
      <c r="G30" t="s">
        <v>28</v>
      </c>
      <c r="H30" t="s">
        <v>30</v>
      </c>
      <c r="I30" t="s">
        <v>56</v>
      </c>
      <c r="J30" t="s">
        <v>31</v>
      </c>
      <c r="K30" t="s">
        <v>8</v>
      </c>
      <c r="L30" t="s">
        <v>10</v>
      </c>
      <c r="M30" t="s">
        <v>84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A19" sqref="A19:D21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18</v>
      </c>
      <c r="C1" s="3" t="s">
        <v>19</v>
      </c>
      <c r="D1" s="3" t="s">
        <v>22</v>
      </c>
      <c r="H1" t="s">
        <v>85</v>
      </c>
    </row>
    <row r="2" spans="1:10">
      <c r="A2">
        <v>1470614904</v>
      </c>
      <c r="B2" t="s">
        <v>29</v>
      </c>
      <c r="C2" t="s">
        <v>30</v>
      </c>
      <c r="D2" s="4">
        <v>387</v>
      </c>
      <c r="E2">
        <v>387</v>
      </c>
      <c r="F2" s="8" t="s">
        <v>86</v>
      </c>
      <c r="G2">
        <f>D2-E2</f>
        <v>0</v>
      </c>
      <c r="H2" t="str">
        <f>$H$1&amp;F2</f>
        <v>，202206191059540020</v>
      </c>
      <c r="I2" t="e">
        <f>VLOOKUP(A2,HOP!A:U,21,0)</f>
        <v>#N/A</v>
      </c>
      <c r="J2">
        <v>6.19</v>
      </c>
    </row>
    <row r="3" spans="1:10">
      <c r="A3">
        <v>1471124698</v>
      </c>
      <c r="B3" t="s">
        <v>29</v>
      </c>
      <c r="C3" t="s">
        <v>30</v>
      </c>
      <c r="D3" s="4">
        <v>387</v>
      </c>
      <c r="E3">
        <v>387</v>
      </c>
      <c r="F3" s="8" t="s">
        <v>87</v>
      </c>
      <c r="G3">
        <f t="shared" ref="G3:G12" si="0">D3-E3</f>
        <v>0</v>
      </c>
      <c r="H3" t="str">
        <f t="shared" ref="H3:H12" si="1">$H$1&amp;F3</f>
        <v>，202206192134270022</v>
      </c>
      <c r="I3" t="e">
        <f>VLOOKUP(A3,HOP!A:U,21,0)</f>
        <v>#N/A</v>
      </c>
      <c r="J3">
        <v>6.19</v>
      </c>
    </row>
    <row r="4" spans="1:11">
      <c r="A4">
        <v>1474283018</v>
      </c>
      <c r="B4" t="s">
        <v>38</v>
      </c>
      <c r="C4" t="s">
        <v>39</v>
      </c>
      <c r="D4" s="4">
        <v>343.3</v>
      </c>
      <c r="E4">
        <v>343.3</v>
      </c>
      <c r="F4" s="8" t="s">
        <v>88</v>
      </c>
      <c r="G4">
        <f t="shared" si="0"/>
        <v>0</v>
      </c>
      <c r="H4" t="str">
        <f t="shared" si="1"/>
        <v>，202206240928180020</v>
      </c>
      <c r="I4" t="e">
        <f>VLOOKUP(A4,HOP!A:U,21,0)</f>
        <v>#N/A</v>
      </c>
      <c r="J4">
        <v>6.24</v>
      </c>
      <c r="K4" t="s">
        <v>89</v>
      </c>
    </row>
    <row r="5" spans="1:10">
      <c r="A5">
        <v>1475705162</v>
      </c>
      <c r="B5" t="s">
        <v>39</v>
      </c>
      <c r="C5" t="s">
        <v>43</v>
      </c>
      <c r="D5" s="4">
        <v>343.3</v>
      </c>
      <c r="E5">
        <v>343.3</v>
      </c>
      <c r="F5" s="8" t="s">
        <v>90</v>
      </c>
      <c r="G5">
        <f t="shared" si="0"/>
        <v>0</v>
      </c>
      <c r="H5" t="str">
        <f t="shared" si="1"/>
        <v>，202206232121000021</v>
      </c>
      <c r="I5" t="e">
        <f>VLOOKUP(A5,HOP!A:U,21,0)</f>
        <v>#N/A</v>
      </c>
      <c r="J5">
        <v>6.23</v>
      </c>
    </row>
    <row r="6" spans="1:10">
      <c r="A6">
        <v>1477448172</v>
      </c>
      <c r="B6" t="s">
        <v>48</v>
      </c>
      <c r="C6" t="s">
        <v>49</v>
      </c>
      <c r="D6" s="4">
        <v>378.5</v>
      </c>
      <c r="E6">
        <v>378.5</v>
      </c>
      <c r="F6" s="8" t="s">
        <v>91</v>
      </c>
      <c r="G6">
        <f t="shared" si="0"/>
        <v>0</v>
      </c>
      <c r="H6" t="str">
        <f t="shared" si="1"/>
        <v>，202206250945130021</v>
      </c>
      <c r="I6" t="e">
        <f>VLOOKUP(A6,HOP!A:U,21,0)</f>
        <v>#N/A</v>
      </c>
      <c r="J6">
        <v>6.25</v>
      </c>
    </row>
    <row r="7" spans="1:9">
      <c r="A7" t="s">
        <v>53</v>
      </c>
      <c r="B7" t="s">
        <v>56</v>
      </c>
      <c r="C7" t="s">
        <v>38</v>
      </c>
      <c r="D7" s="4">
        <v>215</v>
      </c>
      <c r="E7" t="str">
        <f>VLOOKUP(A7,HOP!A:L,12,0)</f>
        <v>215.00</v>
      </c>
      <c r="F7" t="str">
        <f>VLOOKUP(A7,HOP!A:C,3,0)</f>
        <v>2598278</v>
      </c>
      <c r="G7">
        <f t="shared" si="0"/>
        <v>0</v>
      </c>
      <c r="H7" t="str">
        <f t="shared" si="1"/>
        <v>，2598278</v>
      </c>
      <c r="I7" t="str">
        <f>VLOOKUP(A7,HOP!A:U,21,0)</f>
        <v>直采</v>
      </c>
    </row>
    <row r="8" spans="1:10">
      <c r="A8">
        <v>1468251527</v>
      </c>
      <c r="B8" t="s">
        <v>63</v>
      </c>
      <c r="C8" t="s">
        <v>30</v>
      </c>
      <c r="D8" s="4">
        <v>465</v>
      </c>
      <c r="E8">
        <v>465</v>
      </c>
      <c r="F8" s="8" t="s">
        <v>92</v>
      </c>
      <c r="G8">
        <f t="shared" si="0"/>
        <v>0</v>
      </c>
      <c r="H8" t="str">
        <f t="shared" si="1"/>
        <v>，202206170933500020</v>
      </c>
      <c r="I8" t="e">
        <f>VLOOKUP(A8,HOP!A:U,21,0)</f>
        <v>#N/A</v>
      </c>
      <c r="J8">
        <v>6.17</v>
      </c>
    </row>
    <row r="9" spans="1:10">
      <c r="A9">
        <v>1468416600</v>
      </c>
      <c r="B9" t="s">
        <v>30</v>
      </c>
      <c r="C9" t="s">
        <v>56</v>
      </c>
      <c r="D9" s="4">
        <v>340.5</v>
      </c>
      <c r="E9">
        <v>340.5</v>
      </c>
      <c r="F9" s="8" t="s">
        <v>93</v>
      </c>
      <c r="G9">
        <f t="shared" si="0"/>
        <v>0</v>
      </c>
      <c r="H9" t="str">
        <f t="shared" si="1"/>
        <v>，202206171408570025</v>
      </c>
      <c r="I9" t="e">
        <f>VLOOKUP(A9,HOP!A:U,21,0)</f>
        <v>#N/A</v>
      </c>
      <c r="J9">
        <v>6.17</v>
      </c>
    </row>
    <row r="10" spans="1:10">
      <c r="A10">
        <v>1472343326</v>
      </c>
      <c r="B10" t="s">
        <v>56</v>
      </c>
      <c r="C10" t="s">
        <v>38</v>
      </c>
      <c r="D10" s="4">
        <v>367.3</v>
      </c>
      <c r="E10">
        <v>367.3</v>
      </c>
      <c r="F10" s="8" t="s">
        <v>94</v>
      </c>
      <c r="G10">
        <f t="shared" si="0"/>
        <v>0</v>
      </c>
      <c r="H10" t="str">
        <f t="shared" si="1"/>
        <v>，202206202305120020</v>
      </c>
      <c r="I10" t="e">
        <f>VLOOKUP(A10,HOP!A:U,21,0)</f>
        <v>#N/A</v>
      </c>
      <c r="J10" s="6">
        <v>6.2</v>
      </c>
    </row>
    <row r="11" spans="1:10">
      <c r="A11">
        <v>1471478155</v>
      </c>
      <c r="B11" t="s">
        <v>30</v>
      </c>
      <c r="C11" t="s">
        <v>56</v>
      </c>
      <c r="D11" s="4">
        <v>165</v>
      </c>
      <c r="E11">
        <v>165</v>
      </c>
      <c r="F11" s="8" t="s">
        <v>95</v>
      </c>
      <c r="G11">
        <f t="shared" si="0"/>
        <v>0</v>
      </c>
      <c r="H11" t="str">
        <f t="shared" si="1"/>
        <v>，202206200813390021</v>
      </c>
      <c r="I11" t="e">
        <f>VLOOKUP(A11,HOP!A:U,21,0)</f>
        <v>#N/A</v>
      </c>
      <c r="J11" s="6">
        <v>6.2</v>
      </c>
    </row>
    <row r="12" spans="1:10">
      <c r="A12">
        <v>1472238126</v>
      </c>
      <c r="B12" t="s">
        <v>30</v>
      </c>
      <c r="C12" t="s">
        <v>56</v>
      </c>
      <c r="D12" s="4">
        <v>190</v>
      </c>
      <c r="E12">
        <v>190</v>
      </c>
      <c r="F12" s="8" t="s">
        <v>96</v>
      </c>
      <c r="G12">
        <f t="shared" si="0"/>
        <v>0</v>
      </c>
      <c r="H12" t="str">
        <f t="shared" si="1"/>
        <v>，202206202048440020</v>
      </c>
      <c r="I12" t="e">
        <f>VLOOKUP(A12,HOP!A:U,21,0)</f>
        <v>#N/A</v>
      </c>
      <c r="J12" s="6">
        <v>6.2</v>
      </c>
    </row>
    <row r="14" spans="4:4">
      <c r="D14">
        <f>SUM(D2:D13)</f>
        <v>3581.9</v>
      </c>
    </row>
    <row r="15" spans="4:4">
      <c r="D15" s="5" t="s">
        <v>6</v>
      </c>
    </row>
    <row r="19" spans="1:4">
      <c r="A19" t="s">
        <v>97</v>
      </c>
      <c r="D19">
        <v>215</v>
      </c>
    </row>
    <row r="20" spans="1:4">
      <c r="A20" t="s">
        <v>98</v>
      </c>
      <c r="D20">
        <v>3366.9</v>
      </c>
    </row>
    <row r="21" spans="1:4">
      <c r="A21" t="s">
        <v>99</v>
      </c>
      <c r="D21">
        <f>SUM(D19:D20)</f>
        <v>3581.9</v>
      </c>
    </row>
  </sheetData>
  <autoFilter ref="A1:I1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8" defaultRowHeight="12.75" outlineLevelRow="1"/>
  <cols>
    <col min="1" max="16383" width="8" style="1"/>
  </cols>
  <sheetData>
    <row r="1" s="1" customFormat="1" spans="1:21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104</v>
      </c>
      <c r="F1" s="2" t="s">
        <v>18</v>
      </c>
      <c r="G1" s="2" t="s">
        <v>19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</row>
    <row r="2" s="1" customFormat="1" spans="1:21">
      <c r="A2" s="1" t="s">
        <v>53</v>
      </c>
      <c r="B2" s="1" t="s">
        <v>119</v>
      </c>
      <c r="C2" s="1" t="s">
        <v>120</v>
      </c>
      <c r="D2" s="1" t="s">
        <v>121</v>
      </c>
      <c r="E2" s="1" t="s">
        <v>54</v>
      </c>
      <c r="F2" s="1" t="s">
        <v>119</v>
      </c>
      <c r="G2" s="1" t="s">
        <v>122</v>
      </c>
      <c r="H2" s="1" t="s">
        <v>123</v>
      </c>
      <c r="I2" s="1" t="s">
        <v>57</v>
      </c>
      <c r="J2" s="1" t="s">
        <v>124</v>
      </c>
      <c r="K2" s="1" t="s">
        <v>57</v>
      </c>
      <c r="L2" s="1" t="s">
        <v>57</v>
      </c>
      <c r="M2" s="1" t="s">
        <v>125</v>
      </c>
      <c r="N2" s="1" t="s">
        <v>125</v>
      </c>
      <c r="O2" s="1" t="s">
        <v>7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2022-06-28T03:37:52Z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BC1651B35E3147179B7B30E95A12587B</vt:lpwstr>
  </property>
  <property fmtid="{D5CDD505-2E9C-101B-9397-08002B2CF9AE}" pid="3" name="KSOProductBuildVer">
    <vt:lpwstr>2052-11.1.0.11830</vt:lpwstr>
  </property>
</Properties>
</file>