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对账!$1:$10</definedName>
  </definedNames>
  <calcPr calcId="144525"/>
</workbook>
</file>

<file path=xl/sharedStrings.xml><?xml version="1.0" encoding="utf-8"?>
<sst xmlns="http://schemas.openxmlformats.org/spreadsheetml/2006/main" count="275" uniqueCount="122">
  <si>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</si>
  <si>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</si>
  <si>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</si>
  <si>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</si>
  <si>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</si>
  <si>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</si>
  <si>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</si>
  <si>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</si>
  <si>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</si>
  <si>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</si>
  <si>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</si>
  <si>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</si>
  <si>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</si>
  <si>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</si>
  <si>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</si>
  <si>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</si>
  <si>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</si>
  <si>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</si>
  <si>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</si>
  <si>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</si>
  <si>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</si>
  <si>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</si>
  <si>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</si>
  <si>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</si>
  <si>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</si>
  <si>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18128674221	</t>
  </si>
  <si>
    <t>Ctrip</t>
  </si>
  <si>
    <t>正常</t>
  </si>
  <si>
    <t>[珠海]珠海横琴星乐度露营小镇(67324563)</t>
  </si>
  <si>
    <t>标准大床房&lt;双人入住&gt;&lt;内宾&gt;&lt;预付&gt;&lt;无早&gt;</t>
  </si>
  <si>
    <t>CNY</t>
  </si>
  <si>
    <t>孙锋</t>
  </si>
  <si>
    <t>CA363220702CNY</t>
  </si>
  <si>
    <t>未提现</t>
  </si>
  <si>
    <t>携程开票</t>
  </si>
  <si>
    <t xml:space="preserve">2592577	</t>
  </si>
  <si>
    <t xml:space="preserve">C220616044	</t>
  </si>
  <si>
    <t xml:space="preserve">18129251138	</t>
  </si>
  <si>
    <t>[英德]英德浈阳峡醴泉度假酒店(78217206)</t>
  </si>
  <si>
    <t>江景双床房&lt;双人入住&gt;&lt;双早&gt;</t>
  </si>
  <si>
    <t>梁有胜,源冰心</t>
  </si>
  <si>
    <t xml:space="preserve">2592727	</t>
  </si>
  <si>
    <t xml:space="preserve">132226	</t>
  </si>
  <si>
    <t xml:space="preserve">18114819602	</t>
  </si>
  <si>
    <t>[广州]广东南洋长胜酒店(67324848)</t>
  </si>
  <si>
    <t>卢浮宫标准大床房&lt;双人入住&gt;&lt;内宾&gt;&lt;预付&gt;&lt;无早&gt;</t>
  </si>
  <si>
    <t>沈超</t>
  </si>
  <si>
    <t>CA363220704CNY</t>
  </si>
  <si>
    <t xml:space="preserve">	</t>
  </si>
  <si>
    <t>取消</t>
  </si>
  <si>
    <t xml:space="preserve">18145325261	</t>
  </si>
  <si>
    <t>[英德]英德石头酒店(78167352)</t>
  </si>
  <si>
    <t>独栋私家泡池大床房&lt;双人入住&gt;&lt;双早&gt;</t>
  </si>
  <si>
    <t>陈国锋</t>
  </si>
  <si>
    <t xml:space="preserve">2594875	</t>
  </si>
  <si>
    <t xml:space="preserve">18146605284	</t>
  </si>
  <si>
    <t>[宁乡]长沙通程温泉大酒店(69332671)</t>
  </si>
  <si>
    <t>高级双床房&lt;双人入住&gt;&lt;内宾&gt;&lt;预付&gt;&lt;双早&gt;</t>
  </si>
  <si>
    <t>卢小兰</t>
  </si>
  <si>
    <t xml:space="preserve">18147242711	</t>
  </si>
  <si>
    <t>[成都]成都雅诗阁来福士服务公寓(9875397)</t>
  </si>
  <si>
    <t>豪华单房&lt;双人入住&gt;&lt;内宾&gt;&lt;预付&gt;&lt;双早&gt;</t>
  </si>
  <si>
    <t>陆思宸</t>
  </si>
  <si>
    <t xml:space="preserve">18150353111	</t>
  </si>
  <si>
    <t>园景双人房&lt;双人入住&gt;&lt;双早&gt;</t>
  </si>
  <si>
    <t>邱杰玻</t>
  </si>
  <si>
    <t>，</t>
  </si>
  <si>
    <t>A220704093806481</t>
  </si>
  <si>
    <t>A220704093858481</t>
  </si>
  <si>
    <t>CNY / HKD 当前参考汇率: 1.170510989</t>
  </si>
  <si>
    <t>总计：1585.47 CNY/
1855.81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</si>
  <si>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</si>
  <si>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</si>
  <si>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</si>
  <si>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</si>
  <si>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</si>
  <si>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</si>
  <si>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</si>
  <si>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</si>
  <si>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</si>
  <si>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</si>
  <si>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</si>
  <si>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</si>
  <si>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</si>
  <si>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</si>
  <si>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</si>
  <si>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</si>
  <si>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</si>
  <si>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</si>
  <si>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2022-06-18</t>
  </si>
  <si>
    <t>2595836</t>
  </si>
  <si>
    <t>英德英石园石头酒店</t>
  </si>
  <si>
    <t>2022-06-19</t>
  </si>
  <si>
    <t>退房日周结</t>
  </si>
  <si>
    <t>230.00</t>
  </si>
  <si>
    <t>RMB</t>
  </si>
  <si>
    <t>0</t>
  </si>
  <si>
    <t>0.00</t>
  </si>
  <si>
    <t>携程国内直连(DD)</t>
  </si>
  <si>
    <t>01.011249</t>
  </si>
  <si>
    <t>2022-06-18 20:03:52</t>
  </si>
  <si>
    <t>否</t>
  </si>
  <si>
    <t>汇智国际旅游发展有限公司</t>
  </si>
  <si>
    <t>直采</t>
  </si>
  <si>
    <t>2594875</t>
  </si>
  <si>
    <t>390.00</t>
  </si>
  <si>
    <t>2022-06-18 08:29:18</t>
  </si>
  <si>
    <t>2022-06-16</t>
  </si>
  <si>
    <t>2592727</t>
  </si>
  <si>
    <t>英德浈阳峡醴泉度假酒店</t>
  </si>
  <si>
    <t>2022-06-17</t>
  </si>
  <si>
    <t>716.00</t>
  </si>
  <si>
    <t>2022-06-16 13:11:50</t>
  </si>
  <si>
    <t>2592577</t>
  </si>
  <si>
    <t>珠海横琴星乐度露营小镇</t>
  </si>
  <si>
    <t>249.47</t>
  </si>
  <si>
    <t>2022-06-16 11:01:49</t>
  </si>
  <si>
    <t>直连</t>
  </si>
  <si>
    <t>2022-06-14</t>
  </si>
  <si>
    <t>2589869</t>
  </si>
  <si>
    <t>广东南洋长胜酒店</t>
  </si>
  <si>
    <t>2022-06-14 10:15:39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</si>
</sst>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44728</v>
      </c>
      <c r="G2" s="6">
        <v>44729</v>
      </c>
      <c r="H2" s="4">
        <v>1</v>
      </c>
      <c r="I2" s="4">
        <v>1</v>
      </c>
      <c r="J2" s="4">
        <v>1</v>
      </c>
      <c r="K2" s="4" t="s">
        <v>30</v>
      </c>
      <c r="L2" s="4">
        <v>249.47</v>
      </c>
      <c r="M2" s="4">
        <v>249.47</v>
      </c>
      <c r="N2" s="4" t="s">
        <v>31</v>
      </c>
      <c r="O2" s="4" t="s">
        <v>32</v>
      </c>
      <c r="P2" s="4" t="s">
        <v>33</v>
      </c>
      <c r="Q2" s="4">
        <v>0</v>
      </c>
      <c r="R2" s="7">
        <v>44728</v>
      </c>
      <c r="S2" s="6">
        <v>44744</v>
      </c>
      <c r="T2" s="4" t="s">
        <v>34</v>
      </c>
      <c r="U2" s="4">
        <v>249.47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44728</v>
      </c>
      <c r="G3" s="6">
        <v>44729</v>
      </c>
      <c r="H3" s="4">
        <v>2</v>
      </c>
      <c r="I3" s="4">
        <v>1</v>
      </c>
      <c r="J3" s="4">
        <v>2</v>
      </c>
      <c r="K3" s="4" t="s">
        <v>30</v>
      </c>
      <c r="L3" s="4">
        <v>716</v>
      </c>
      <c r="M3" s="4">
        <v>716</v>
      </c>
      <c r="N3" s="4" t="s">
        <v>40</v>
      </c>
      <c r="O3" s="4" t="s">
        <v>32</v>
      </c>
      <c r="P3" s="4" t="s">
        <v>33</v>
      </c>
      <c r="Q3" s="4">
        <v>0</v>
      </c>
      <c r="R3" s="7">
        <v>44728</v>
      </c>
      <c r="S3" s="6">
        <v>44744</v>
      </c>
      <c r="T3" s="4" t="s">
        <v>34</v>
      </c>
      <c r="U3" s="4">
        <v>716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44730</v>
      </c>
      <c r="G4" s="6">
        <v>44731</v>
      </c>
      <c r="H4" s="4">
        <v>1</v>
      </c>
      <c r="I4" s="4">
        <v>1</v>
      </c>
      <c r="J4" s="4">
        <v>1</v>
      </c>
      <c r="K4" s="4" t="s">
        <v>30</v>
      </c>
      <c r="L4" s="4">
        <v>360.57</v>
      </c>
      <c r="M4" s="4">
        <v>360.57</v>
      </c>
      <c r="N4" s="4" t="s">
        <v>46</v>
      </c>
      <c r="O4" s="4" t="s">
        <v>47</v>
      </c>
      <c r="P4" s="4" t="s">
        <v>33</v>
      </c>
      <c r="Q4" s="4">
        <v>0</v>
      </c>
      <c r="R4" s="7">
        <v>44726</v>
      </c>
      <c r="S4" s="6">
        <v>44746</v>
      </c>
      <c r="T4" s="4" t="s">
        <v>34</v>
      </c>
      <c r="U4" s="4">
        <v>360.57</v>
      </c>
      <c r="V4" s="4">
        <v>0</v>
      </c>
      <c r="W4" s="4">
        <v>0</v>
      </c>
      <c r="X4" s="4" t="s">
        <v>48</v>
      </c>
      <c r="Y4" s="4" t="s">
        <v>48</v>
      </c>
    </row>
    <row r="5" s="4" customFormat="1" spans="1:25">
      <c r="A5" s="4" t="s">
        <v>43</v>
      </c>
      <c r="B5" s="4" t="s">
        <v>26</v>
      </c>
      <c r="C5" s="4" t="s">
        <v>49</v>
      </c>
      <c r="D5" s="4" t="s">
        <v>44</v>
      </c>
      <c r="E5" s="4" t="s">
        <v>45</v>
      </c>
      <c r="F5" s="6">
        <v>44730</v>
      </c>
      <c r="G5" s="6">
        <v>44731</v>
      </c>
      <c r="H5" s="4">
        <v>1</v>
      </c>
      <c r="I5" s="4">
        <v>1</v>
      </c>
      <c r="J5" s="4">
        <v>1</v>
      </c>
      <c r="K5" s="4" t="s">
        <v>30</v>
      </c>
      <c r="L5" s="4">
        <v>-360.57</v>
      </c>
      <c r="M5" s="4">
        <v>-360.57</v>
      </c>
      <c r="N5" s="4" t="s">
        <v>46</v>
      </c>
      <c r="O5" s="4" t="s">
        <v>47</v>
      </c>
      <c r="P5" s="4" t="s">
        <v>33</v>
      </c>
      <c r="Q5" s="4">
        <v>0</v>
      </c>
      <c r="R5" s="7">
        <v>44726</v>
      </c>
      <c r="S5" s="6">
        <v>44746</v>
      </c>
      <c r="T5" s="4" t="s">
        <v>34</v>
      </c>
      <c r="U5" s="4">
        <v>-360.57</v>
      </c>
      <c r="V5" s="4">
        <v>0</v>
      </c>
      <c r="W5" s="4">
        <v>0</v>
      </c>
      <c r="X5" s="4" t="s">
        <v>48</v>
      </c>
      <c r="Y5" s="4" t="s">
        <v>48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44730</v>
      </c>
      <c r="G6" s="6">
        <v>44731</v>
      </c>
      <c r="H6" s="4">
        <v>1</v>
      </c>
      <c r="I6" s="4">
        <v>1</v>
      </c>
      <c r="J6" s="4">
        <v>1</v>
      </c>
      <c r="K6" s="4" t="s">
        <v>30</v>
      </c>
      <c r="L6" s="4">
        <v>390</v>
      </c>
      <c r="M6" s="4">
        <v>390</v>
      </c>
      <c r="N6" s="4" t="s">
        <v>53</v>
      </c>
      <c r="O6" s="4" t="s">
        <v>47</v>
      </c>
      <c r="P6" s="4" t="s">
        <v>33</v>
      </c>
      <c r="Q6" s="4">
        <v>0</v>
      </c>
      <c r="R6" s="7">
        <v>44730</v>
      </c>
      <c r="S6" s="6">
        <v>44746</v>
      </c>
      <c r="T6" s="4" t="s">
        <v>34</v>
      </c>
      <c r="U6" s="4">
        <v>390</v>
      </c>
      <c r="V6" s="4">
        <v>0</v>
      </c>
      <c r="W6" s="4">
        <v>0</v>
      </c>
      <c r="X6" s="4" t="s">
        <v>54</v>
      </c>
      <c r="Y6" s="4" t="s">
        <v>48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44730</v>
      </c>
      <c r="G7" s="6">
        <v>44731</v>
      </c>
      <c r="H7" s="4">
        <v>1</v>
      </c>
      <c r="I7" s="4">
        <v>1</v>
      </c>
      <c r="J7" s="4">
        <v>1</v>
      </c>
      <c r="K7" s="4" t="s">
        <v>30</v>
      </c>
      <c r="L7" s="4">
        <v>367.64</v>
      </c>
      <c r="M7" s="4">
        <v>367.64</v>
      </c>
      <c r="N7" s="4" t="s">
        <v>58</v>
      </c>
      <c r="O7" s="4" t="s">
        <v>47</v>
      </c>
      <c r="P7" s="4" t="s">
        <v>33</v>
      </c>
      <c r="Q7" s="4">
        <v>0</v>
      </c>
      <c r="R7" s="7">
        <v>44730</v>
      </c>
      <c r="S7" s="6">
        <v>44746</v>
      </c>
      <c r="T7" s="4" t="s">
        <v>34</v>
      </c>
      <c r="U7" s="4">
        <v>367.64</v>
      </c>
      <c r="V7" s="4">
        <v>0</v>
      </c>
      <c r="W7" s="4">
        <v>0</v>
      </c>
      <c r="X7" s="4" t="s">
        <v>48</v>
      </c>
      <c r="Y7" s="4" t="s">
        <v>48</v>
      </c>
    </row>
    <row r="8" s="4" customFormat="1" spans="1:25">
      <c r="A8" s="4" t="s">
        <v>55</v>
      </c>
      <c r="B8" s="4" t="s">
        <v>26</v>
      </c>
      <c r="C8" s="4" t="s">
        <v>49</v>
      </c>
      <c r="D8" s="4" t="s">
        <v>56</v>
      </c>
      <c r="E8" s="4" t="s">
        <v>57</v>
      </c>
      <c r="F8" s="6">
        <v>44730</v>
      </c>
      <c r="G8" s="6">
        <v>44731</v>
      </c>
      <c r="H8" s="4">
        <v>1</v>
      </c>
      <c r="I8" s="4">
        <v>1</v>
      </c>
      <c r="J8" s="4">
        <v>1</v>
      </c>
      <c r="K8" s="4" t="s">
        <v>30</v>
      </c>
      <c r="L8" s="4">
        <v>-367.64</v>
      </c>
      <c r="M8" s="4">
        <v>-367.64</v>
      </c>
      <c r="N8" s="4" t="s">
        <v>58</v>
      </c>
      <c r="O8" s="4" t="s">
        <v>47</v>
      </c>
      <c r="P8" s="4" t="s">
        <v>33</v>
      </c>
      <c r="Q8" s="4">
        <v>0</v>
      </c>
      <c r="R8" s="7">
        <v>44730</v>
      </c>
      <c r="S8" s="6">
        <v>44746</v>
      </c>
      <c r="T8" s="4" t="s">
        <v>34</v>
      </c>
      <c r="U8" s="4">
        <v>-367.64</v>
      </c>
      <c r="V8" s="4">
        <v>0</v>
      </c>
      <c r="W8" s="4">
        <v>0</v>
      </c>
      <c r="X8" s="4" t="s">
        <v>48</v>
      </c>
      <c r="Y8" s="4" t="s">
        <v>48</v>
      </c>
    </row>
    <row r="9" s="4" customFormat="1" spans="1:25">
      <c r="A9" s="4" t="s">
        <v>59</v>
      </c>
      <c r="B9" s="4" t="s">
        <v>26</v>
      </c>
      <c r="C9" s="4" t="s">
        <v>27</v>
      </c>
      <c r="D9" s="4" t="s">
        <v>60</v>
      </c>
      <c r="E9" s="4" t="s">
        <v>61</v>
      </c>
      <c r="F9" s="6">
        <v>44730</v>
      </c>
      <c r="G9" s="6">
        <v>44731</v>
      </c>
      <c r="H9" s="4">
        <v>1</v>
      </c>
      <c r="I9" s="4">
        <v>1</v>
      </c>
      <c r="J9" s="4">
        <v>1</v>
      </c>
      <c r="K9" s="4" t="s">
        <v>30</v>
      </c>
      <c r="L9" s="4">
        <v>559.54</v>
      </c>
      <c r="M9" s="4">
        <v>559.54</v>
      </c>
      <c r="N9" s="4" t="s">
        <v>62</v>
      </c>
      <c r="O9" s="4" t="s">
        <v>47</v>
      </c>
      <c r="P9" s="4" t="s">
        <v>33</v>
      </c>
      <c r="Q9" s="4">
        <v>0</v>
      </c>
      <c r="R9" s="7">
        <v>44730</v>
      </c>
      <c r="S9" s="6">
        <v>44746</v>
      </c>
      <c r="T9" s="4" t="s">
        <v>34</v>
      </c>
      <c r="U9" s="4">
        <v>559.54</v>
      </c>
      <c r="V9" s="4">
        <v>0</v>
      </c>
      <c r="W9" s="4">
        <v>0</v>
      </c>
      <c r="X9" s="4" t="s">
        <v>48</v>
      </c>
      <c r="Y9" s="4" t="s">
        <v>48</v>
      </c>
    </row>
    <row r="10" s="4" customFormat="1" spans="1:25">
      <c r="A10" s="4" t="s">
        <v>59</v>
      </c>
      <c r="B10" s="4" t="s">
        <v>26</v>
      </c>
      <c r="C10" s="4" t="s">
        <v>49</v>
      </c>
      <c r="D10" s="4" t="s">
        <v>60</v>
      </c>
      <c r="E10" s="4" t="s">
        <v>61</v>
      </c>
      <c r="F10" s="6">
        <v>44730</v>
      </c>
      <c r="G10" s="6">
        <v>44731</v>
      </c>
      <c r="H10" s="4">
        <v>1</v>
      </c>
      <c r="I10" s="4">
        <v>1</v>
      </c>
      <c r="J10" s="4">
        <v>1</v>
      </c>
      <c r="K10" s="4" t="s">
        <v>30</v>
      </c>
      <c r="L10" s="4">
        <v>-559.54</v>
      </c>
      <c r="M10" s="4">
        <v>-559.54</v>
      </c>
      <c r="N10" s="4" t="s">
        <v>62</v>
      </c>
      <c r="O10" s="4" t="s">
        <v>47</v>
      </c>
      <c r="P10" s="4" t="s">
        <v>33</v>
      </c>
      <c r="Q10" s="4">
        <v>0</v>
      </c>
      <c r="R10" s="7">
        <v>44730</v>
      </c>
      <c r="S10" s="6">
        <v>44746</v>
      </c>
      <c r="T10" s="4" t="s">
        <v>34</v>
      </c>
      <c r="U10" s="4">
        <v>-559.54</v>
      </c>
      <c r="V10" s="4">
        <v>0</v>
      </c>
      <c r="W10" s="4">
        <v>0</v>
      </c>
      <c r="X10" s="4" t="s">
        <v>48</v>
      </c>
      <c r="Y10" s="4" t="s">
        <v>48</v>
      </c>
    </row>
    <row r="11" s="4" customFormat="1" spans="1:25">
      <c r="A11" s="4" t="s">
        <v>63</v>
      </c>
      <c r="B11" s="4" t="s">
        <v>26</v>
      </c>
      <c r="C11" s="4" t="s">
        <v>27</v>
      </c>
      <c r="D11" s="4" t="s">
        <v>51</v>
      </c>
      <c r="E11" s="4" t="s">
        <v>64</v>
      </c>
      <c r="F11" s="6">
        <v>44730</v>
      </c>
      <c r="G11" s="6">
        <v>44731</v>
      </c>
      <c r="H11" s="4">
        <v>1</v>
      </c>
      <c r="I11" s="4">
        <v>1</v>
      </c>
      <c r="J11" s="4">
        <v>1</v>
      </c>
      <c r="K11" s="4" t="s">
        <v>30</v>
      </c>
      <c r="L11" s="4">
        <v>230</v>
      </c>
      <c r="M11" s="4">
        <v>230</v>
      </c>
      <c r="N11" s="4" t="s">
        <v>65</v>
      </c>
      <c r="O11" s="4" t="s">
        <v>47</v>
      </c>
      <c r="P11" s="4" t="s">
        <v>33</v>
      </c>
      <c r="Q11" s="4">
        <v>0</v>
      </c>
      <c r="R11" s="7">
        <v>44730</v>
      </c>
      <c r="S11" s="6">
        <v>44746</v>
      </c>
      <c r="T11" s="4" t="s">
        <v>34</v>
      </c>
      <c r="U11" s="4">
        <v>230</v>
      </c>
      <c r="V11" s="4">
        <v>0</v>
      </c>
      <c r="W11" s="4">
        <v>0</v>
      </c>
      <c r="X11" s="4" t="s">
        <v>48</v>
      </c>
      <c r="Y11" s="4" t="s">
        <v>48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8"/>
  <sheetViews>
    <sheetView tabSelected="1" workbookViewId="0">
      <selection activeCell="A15" sqref="A15:E19"/>
    </sheetView>
  </sheetViews>
  <sheetFormatPr defaultColWidth="9" defaultRowHeight="13.5"/>
  <cols>
    <col min="1" max="1" width="12.625" style="4"/>
    <col min="2" max="3" width="10.375" style="4"/>
    <col min="4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66</v>
      </c>
    </row>
    <row r="2" s="4" customFormat="1" spans="1:9">
      <c r="A2" s="5">
        <v>18128674221</v>
      </c>
      <c r="B2" s="6">
        <v>44728</v>
      </c>
      <c r="C2" s="6">
        <v>44729</v>
      </c>
      <c r="D2" s="4">
        <v>249.47</v>
      </c>
      <c r="E2" s="4" t="str">
        <f>VLOOKUP(A2,HOP!A:L,12,0)</f>
        <v>249.47</v>
      </c>
      <c r="F2" s="4" t="str">
        <f>VLOOKUP(A2,HOP!A:C,3,0)</f>
        <v>2592577</v>
      </c>
      <c r="G2" s="4">
        <f>D2-E2</f>
        <v>0</v>
      </c>
      <c r="H2" s="4" t="str">
        <f>$H$1&amp;F2</f>
        <v>，2592577</v>
      </c>
      <c r="I2" s="4" t="str">
        <f>VLOOKUP(A2,HOP!A:U,21,0)</f>
        <v>直连</v>
      </c>
    </row>
    <row r="3" s="4" customFormat="1" spans="1:9">
      <c r="A3" s="5">
        <v>18129251138</v>
      </c>
      <c r="B3" s="6">
        <v>44728</v>
      </c>
      <c r="C3" s="6">
        <v>44729</v>
      </c>
      <c r="D3" s="4">
        <v>716</v>
      </c>
      <c r="E3" s="4" t="str">
        <f>VLOOKUP(A3,HOP!A:L,12,0)</f>
        <v>716.00</v>
      </c>
      <c r="F3" s="4" t="str">
        <f>VLOOKUP(A3,HOP!A:C,3,0)</f>
        <v>2592727</v>
      </c>
      <c r="G3" s="4">
        <f t="shared" ref="G3:G8" si="0">D3-E3</f>
        <v>0</v>
      </c>
      <c r="H3" s="4" t="str">
        <f t="shared" ref="H3:H8" si="1">$H$1&amp;F3</f>
        <v>，2592727</v>
      </c>
      <c r="I3" s="4" t="str">
        <f>VLOOKUP(A3,HOP!A:U,21,0)</f>
        <v>直采</v>
      </c>
    </row>
    <row r="4" s="4" customFormat="1" hidden="1" spans="1:9">
      <c r="A4" s="5">
        <v>18114819602</v>
      </c>
      <c r="B4" s="6">
        <v>44730</v>
      </c>
      <c r="C4" s="6">
        <v>44731</v>
      </c>
      <c r="D4" s="4">
        <v>0</v>
      </c>
      <c r="E4" s="4" t="str">
        <f>VLOOKUP(A4,HOP!A:L,12,0)</f>
        <v>0.00</v>
      </c>
      <c r="F4" s="4" t="str">
        <f>VLOOKUP(A4,HOP!A:C,3,0)</f>
        <v>2589869</v>
      </c>
      <c r="G4" s="4">
        <f t="shared" si="0"/>
        <v>0</v>
      </c>
      <c r="H4" s="4" t="str">
        <f t="shared" si="1"/>
        <v>，2589869</v>
      </c>
      <c r="I4" s="4" t="str">
        <f>VLOOKUP(A4,HOP!A:U,21,0)</f>
        <v>直连</v>
      </c>
    </row>
    <row r="5" s="4" customFormat="1" spans="1:9">
      <c r="A5" s="5">
        <v>18145325261</v>
      </c>
      <c r="B5" s="6">
        <v>44730</v>
      </c>
      <c r="C5" s="6">
        <v>44731</v>
      </c>
      <c r="D5" s="4">
        <v>390</v>
      </c>
      <c r="E5" s="4" t="str">
        <f>VLOOKUP(A5,HOP!A:L,12,0)</f>
        <v>390.00</v>
      </c>
      <c r="F5" s="4" t="str">
        <f>VLOOKUP(A5,HOP!A:C,3,0)</f>
        <v>2594875</v>
      </c>
      <c r="G5" s="4">
        <f t="shared" si="0"/>
        <v>0</v>
      </c>
      <c r="H5" s="4" t="str">
        <f t="shared" si="1"/>
        <v>，2594875</v>
      </c>
      <c r="I5" s="4" t="str">
        <f>VLOOKUP(A5,HOP!A:U,21,0)</f>
        <v>直采</v>
      </c>
    </row>
    <row r="6" s="4" customFormat="1" hidden="1" spans="1:9">
      <c r="A6" s="5">
        <v>18146605284</v>
      </c>
      <c r="B6" s="6">
        <v>44730</v>
      </c>
      <c r="C6" s="6">
        <v>44731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hidden="1" spans="1:9">
      <c r="A7" s="5">
        <v>18147242711</v>
      </c>
      <c r="B7" s="6">
        <v>44730</v>
      </c>
      <c r="C7" s="6">
        <v>44731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spans="1:9">
      <c r="A8" s="5">
        <v>18150353111</v>
      </c>
      <c r="B8" s="6">
        <v>44730</v>
      </c>
      <c r="C8" s="6">
        <v>44731</v>
      </c>
      <c r="D8" s="4">
        <v>230</v>
      </c>
      <c r="E8" s="4" t="str">
        <f>VLOOKUP(A8,HOP!A:L,12,0)</f>
        <v>230.00</v>
      </c>
      <c r="F8" s="4" t="str">
        <f>VLOOKUP(A8,HOP!A:C,3,0)</f>
        <v>2595836</v>
      </c>
      <c r="G8" s="4">
        <f t="shared" si="0"/>
        <v>0</v>
      </c>
      <c r="H8" s="4" t="str">
        <f t="shared" si="1"/>
        <v>，2595836</v>
      </c>
      <c r="I8" s="4" t="str">
        <f>VLOOKUP(A8,HOP!A:U,21,0)</f>
        <v>直采</v>
      </c>
    </row>
    <row r="10" spans="4:4">
      <c r="D10" s="4">
        <f>SUM(D2:D9)</f>
        <v>1585.47</v>
      </c>
    </row>
    <row r="15" spans="1:5">
      <c r="A15" s="4" t="s">
        <v>67</v>
      </c>
      <c r="D15" s="4">
        <v>1336</v>
      </c>
      <c r="E15" s="4">
        <v>1563.8</v>
      </c>
    </row>
    <row r="16" spans="1:5">
      <c r="A16" s="4" t="s">
        <v>68</v>
      </c>
      <c r="D16" s="4">
        <v>249.47</v>
      </c>
      <c r="E16" s="4">
        <v>292.01</v>
      </c>
    </row>
    <row r="17" spans="1:5">
      <c r="A17" s="4" t="s">
        <v>69</v>
      </c>
      <c r="D17" s="4">
        <f>SUBTOTAL(9,D15:D16)</f>
        <v>1585.47</v>
      </c>
      <c r="E17" s="4">
        <f>SUBTOTAL(9,E15:E16)</f>
        <v>1855.81</v>
      </c>
    </row>
    <row r="18" spans="1:1">
      <c r="A18" s="4" t="s">
        <v>70</v>
      </c>
    </row>
  </sheetData>
  <autoFilter ref="A1:XFD10">
    <filterColumn colId="3">
      <filters blank="1">
        <filter val="230"/>
        <filter val="390"/>
        <filter val="716"/>
        <filter val="249.47"/>
        <filter val="1585.47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workbookViewId="0">
      <selection activeCell="A2" sqref="A2:A1048576"/>
    </sheetView>
  </sheetViews>
  <sheetFormatPr defaultColWidth="8" defaultRowHeight="12.75" outlineLevelRow="5"/>
  <cols>
    <col min="1" max="1" width="11.125" style="1"/>
    <col min="2" max="16383" width="8" style="1"/>
  </cols>
  <sheetData>
    <row r="1" s="1" customFormat="1" spans="1:21">
      <c r="A1" s="2" t="s">
        <v>71</v>
      </c>
      <c r="B1" s="2" t="s">
        <v>72</v>
      </c>
      <c r="C1" s="2" t="s">
        <v>73</v>
      </c>
      <c r="D1" s="2" t="s">
        <v>74</v>
      </c>
      <c r="E1" s="2" t="s">
        <v>13</v>
      </c>
      <c r="F1" s="2" t="s">
        <v>5</v>
      </c>
      <c r="G1" s="2" t="s">
        <v>6</v>
      </c>
      <c r="H1" s="2" t="s">
        <v>75</v>
      </c>
      <c r="I1" s="2" t="s">
        <v>76</v>
      </c>
      <c r="J1" s="2" t="s">
        <v>77</v>
      </c>
      <c r="K1" s="2" t="s">
        <v>78</v>
      </c>
      <c r="L1" s="2" t="s">
        <v>79</v>
      </c>
      <c r="M1" s="2" t="s">
        <v>80</v>
      </c>
      <c r="N1" s="2" t="s">
        <v>81</v>
      </c>
      <c r="O1" s="2" t="s">
        <v>82</v>
      </c>
      <c r="P1" s="2" t="s">
        <v>83</v>
      </c>
      <c r="Q1" s="2" t="s">
        <v>84</v>
      </c>
      <c r="R1" s="2" t="s">
        <v>85</v>
      </c>
      <c r="S1" s="2" t="s">
        <v>86</v>
      </c>
      <c r="T1" s="2" t="s">
        <v>87</v>
      </c>
      <c r="U1" s="2" t="s">
        <v>88</v>
      </c>
    </row>
    <row r="2" s="1" customFormat="1" spans="1:21">
      <c r="A2" s="3">
        <v>18150353111</v>
      </c>
      <c r="B2" s="1" t="s">
        <v>89</v>
      </c>
      <c r="C2" s="1" t="s">
        <v>90</v>
      </c>
      <c r="D2" s="1" t="s">
        <v>91</v>
      </c>
      <c r="E2" s="1" t="s">
        <v>65</v>
      </c>
      <c r="F2" s="1" t="s">
        <v>89</v>
      </c>
      <c r="G2" s="1" t="s">
        <v>92</v>
      </c>
      <c r="H2" s="1" t="s">
        <v>93</v>
      </c>
      <c r="I2" s="1" t="s">
        <v>94</v>
      </c>
      <c r="J2" s="1" t="s">
        <v>95</v>
      </c>
      <c r="K2" s="1" t="s">
        <v>94</v>
      </c>
      <c r="L2" s="1" t="s">
        <v>94</v>
      </c>
      <c r="M2" s="1" t="s">
        <v>96</v>
      </c>
      <c r="N2" s="1" t="s">
        <v>96</v>
      </c>
      <c r="O2" s="1" t="s">
        <v>97</v>
      </c>
      <c r="P2" s="1" t="s">
        <v>98</v>
      </c>
      <c r="Q2" s="1" t="s">
        <v>99</v>
      </c>
      <c r="R2" s="1" t="s">
        <v>100</v>
      </c>
      <c r="S2" s="1" t="s">
        <v>101</v>
      </c>
      <c r="T2" s="1" t="s">
        <v>102</v>
      </c>
      <c r="U2" s="1" t="s">
        <v>103</v>
      </c>
    </row>
    <row r="3" s="1" customFormat="1" spans="1:21">
      <c r="A3" s="3">
        <v>18145325261</v>
      </c>
      <c r="B3" s="1" t="s">
        <v>89</v>
      </c>
      <c r="C3" s="1" t="s">
        <v>104</v>
      </c>
      <c r="D3" s="1" t="s">
        <v>91</v>
      </c>
      <c r="E3" s="1" t="s">
        <v>53</v>
      </c>
      <c r="F3" s="1" t="s">
        <v>89</v>
      </c>
      <c r="G3" s="1" t="s">
        <v>92</v>
      </c>
      <c r="H3" s="1" t="s">
        <v>93</v>
      </c>
      <c r="I3" s="1" t="s">
        <v>105</v>
      </c>
      <c r="J3" s="1" t="s">
        <v>95</v>
      </c>
      <c r="K3" s="1" t="s">
        <v>105</v>
      </c>
      <c r="L3" s="1" t="s">
        <v>105</v>
      </c>
      <c r="M3" s="1" t="s">
        <v>96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106</v>
      </c>
      <c r="S3" s="1" t="s">
        <v>101</v>
      </c>
      <c r="T3" s="1" t="s">
        <v>102</v>
      </c>
      <c r="U3" s="1" t="s">
        <v>103</v>
      </c>
    </row>
    <row r="4" s="1" customFormat="1" spans="1:21">
      <c r="A4" s="3">
        <v>18129251138</v>
      </c>
      <c r="B4" s="1" t="s">
        <v>107</v>
      </c>
      <c r="C4" s="1" t="s">
        <v>108</v>
      </c>
      <c r="D4" s="1" t="s">
        <v>109</v>
      </c>
      <c r="E4" s="1" t="s">
        <v>40</v>
      </c>
      <c r="F4" s="1" t="s">
        <v>107</v>
      </c>
      <c r="G4" s="1" t="s">
        <v>110</v>
      </c>
      <c r="H4" s="1" t="s">
        <v>93</v>
      </c>
      <c r="I4" s="1" t="s">
        <v>111</v>
      </c>
      <c r="J4" s="1" t="s">
        <v>95</v>
      </c>
      <c r="K4" s="1" t="s">
        <v>111</v>
      </c>
      <c r="L4" s="1" t="s">
        <v>111</v>
      </c>
      <c r="M4" s="1" t="s">
        <v>96</v>
      </c>
      <c r="N4" s="1" t="s">
        <v>96</v>
      </c>
      <c r="O4" s="1" t="s">
        <v>97</v>
      </c>
      <c r="P4" s="1" t="s">
        <v>98</v>
      </c>
      <c r="Q4" s="1" t="s">
        <v>99</v>
      </c>
      <c r="R4" s="1" t="s">
        <v>112</v>
      </c>
      <c r="S4" s="1" t="s">
        <v>101</v>
      </c>
      <c r="T4" s="1" t="s">
        <v>102</v>
      </c>
      <c r="U4" s="1" t="s">
        <v>103</v>
      </c>
    </row>
    <row r="5" s="1" customFormat="1" spans="1:21">
      <c r="A5" s="3">
        <v>18128674221</v>
      </c>
      <c r="B5" s="1" t="s">
        <v>107</v>
      </c>
      <c r="C5" s="1" t="s">
        <v>113</v>
      </c>
      <c r="D5" s="1" t="s">
        <v>114</v>
      </c>
      <c r="E5" s="1" t="s">
        <v>31</v>
      </c>
      <c r="F5" s="1" t="s">
        <v>107</v>
      </c>
      <c r="G5" s="1" t="s">
        <v>110</v>
      </c>
      <c r="H5" s="1" t="s">
        <v>93</v>
      </c>
      <c r="I5" s="1" t="s">
        <v>115</v>
      </c>
      <c r="J5" s="1" t="s">
        <v>95</v>
      </c>
      <c r="K5" s="1" t="s">
        <v>115</v>
      </c>
      <c r="L5" s="1" t="s">
        <v>115</v>
      </c>
      <c r="M5" s="1" t="s">
        <v>96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116</v>
      </c>
      <c r="S5" s="1" t="s">
        <v>101</v>
      </c>
      <c r="T5" s="1" t="s">
        <v>102</v>
      </c>
      <c r="U5" s="1" t="s">
        <v>117</v>
      </c>
    </row>
    <row r="6" s="1" customFormat="1" spans="1:21">
      <c r="A6" s="3">
        <v>18114819602</v>
      </c>
      <c r="B6" s="1" t="s">
        <v>118</v>
      </c>
      <c r="C6" s="1" t="s">
        <v>119</v>
      </c>
      <c r="D6" s="1" t="s">
        <v>120</v>
      </c>
      <c r="E6" s="1" t="s">
        <v>46</v>
      </c>
      <c r="F6" s="1" t="s">
        <v>89</v>
      </c>
      <c r="G6" s="1" t="s">
        <v>92</v>
      </c>
      <c r="H6" s="1" t="s">
        <v>93</v>
      </c>
      <c r="I6" s="1" t="s">
        <v>97</v>
      </c>
      <c r="J6" s="1" t="s">
        <v>95</v>
      </c>
      <c r="K6" s="1" t="s">
        <v>97</v>
      </c>
      <c r="L6" s="1" t="s">
        <v>97</v>
      </c>
      <c r="M6" s="1" t="s">
        <v>96</v>
      </c>
      <c r="N6" s="1" t="s">
        <v>96</v>
      </c>
      <c r="O6" s="1" t="s">
        <v>97</v>
      </c>
      <c r="P6" s="1" t="s">
        <v>98</v>
      </c>
      <c r="Q6" s="1" t="s">
        <v>99</v>
      </c>
      <c r="R6" s="1" t="s">
        <v>121</v>
      </c>
      <c r="S6" s="1" t="s">
        <v>101</v>
      </c>
      <c r="T6" s="1" t="s">
        <v>102</v>
      </c>
      <c r="U6" s="1" t="s">
        <v>117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2022-07-04T01:28:50Z</dcterms:created>
  <dcterms:modified xsi:type="dcterms:W3CDTF">2022-07-04T01:36:20Z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6BBB0A839CAC4B00A412A9DB53F44E9B</vt:lpwstr>
  </property>
  <property fmtid="{D5CDD505-2E9C-101B-9397-08002B2CF9AE}" pid="3" name="KSOProductBuildVer">
    <vt:lpwstr>2052-11.1.0.11830</vt:lpwstr>
  </property>
</Properties>
</file>