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对账!$A$1:$J$17</definedName>
  </definedNames>
  <calcPr calcId="144525" concurrentCalc="0"/>
</workbook>
</file>

<file path=xl/sharedStrings.xml><?xml version="1.0" encoding="utf-8"?>
<sst xmlns="http://schemas.openxmlformats.org/spreadsheetml/2006/main" count="534" uniqueCount="169">
  <si>
    <t>同程旅行对账单
(账期：20220627-20220703)</t>
  </si>
  <si>
    <t>应付房费总金额</t>
  </si>
  <si>
    <t>应付罚金总金额</t>
  </si>
  <si>
    <t>调整项</t>
  </si>
  <si>
    <t>币种</t>
  </si>
  <si>
    <t>应付合计</t>
  </si>
  <si>
    <t>5709.10</t>
  </si>
  <si>
    <t>0.00</t>
  </si>
  <si>
    <t>-686.60</t>
  </si>
  <si>
    <t>CNY</t>
  </si>
  <si>
    <t>5022.50</t>
  </si>
  <si>
    <t>贵阳溪山里酒店</t>
  </si>
  <si>
    <t/>
  </si>
  <si>
    <t>小计:4118.80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</si>
  <si>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</si>
  <si>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</si>
  <si>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</si>
  <si>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</si>
  <si>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</si>
  <si>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</si>
  <si>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</si>
  <si>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</si>
  <si>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</si>
  <si>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</si>
  <si>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</si>
  <si>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</si>
  <si>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1478713936</t>
  </si>
  <si>
    <t>陶亚叶</t>
  </si>
  <si>
    <t>高级双床房</t>
  </si>
  <si>
    <t>非分账</t>
  </si>
  <si>
    <t>2022/06/26</t>
  </si>
  <si>
    <t>2022/06/27</t>
  </si>
  <si>
    <t>1.00</t>
  </si>
  <si>
    <t>378.50</t>
  </si>
  <si>
    <t>1474028739</t>
  </si>
  <si>
    <t>180403</t>
  </si>
  <si>
    <t>杨先</t>
  </si>
  <si>
    <t>高级精致房</t>
  </si>
  <si>
    <t>2022/06/29</t>
  </si>
  <si>
    <t>3.00</t>
  </si>
  <si>
    <t>1029.90</t>
  </si>
  <si>
    <t>1481986862</t>
  </si>
  <si>
    <t>180630</t>
  </si>
  <si>
    <t>王泽茗</t>
  </si>
  <si>
    <t>2022/06/30</t>
  </si>
  <si>
    <t>343.30</t>
  </si>
  <si>
    <t>1482285936</t>
  </si>
  <si>
    <t>180639</t>
  </si>
  <si>
    <t>夏伟</t>
  </si>
  <si>
    <t>高级大床房</t>
  </si>
  <si>
    <t>387.00</t>
  </si>
  <si>
    <t>1483439821</t>
  </si>
  <si>
    <t>180687</t>
  </si>
  <si>
    <t>谢立晴</t>
  </si>
  <si>
    <t>2022/07/01</t>
  </si>
  <si>
    <t>1483737029</t>
  </si>
  <si>
    <t>180702</t>
  </si>
  <si>
    <t>吴昕宇</t>
  </si>
  <si>
    <t>1484509875</t>
  </si>
  <si>
    <t>2022/07/02</t>
  </si>
  <si>
    <t>1484749931</t>
  </si>
  <si>
    <t>180748</t>
  </si>
  <si>
    <t>曾泽</t>
  </si>
  <si>
    <t>豪华大床房</t>
  </si>
  <si>
    <t>528.00</t>
  </si>
  <si>
    <t>1485736102</t>
  </si>
  <si>
    <t>180738</t>
  </si>
  <si>
    <t>2022/07/03</t>
  </si>
  <si>
    <t>英德石头酒店</t>
  </si>
  <si>
    <t>小计:408.00</t>
  </si>
  <si>
    <t>1483581660</t>
  </si>
  <si>
    <t>王国标</t>
  </si>
  <si>
    <t>独栋私家泡池大床房</t>
  </si>
  <si>
    <t>408.00</t>
  </si>
  <si>
    <t>广州知祥酒店公寓</t>
  </si>
  <si>
    <t>小计:320.00</t>
  </si>
  <si>
    <t>1485978235</t>
  </si>
  <si>
    <t>A1223</t>
  </si>
  <si>
    <t>陈祖圣</t>
  </si>
  <si>
    <t>标准大床房</t>
  </si>
  <si>
    <t>160.00</t>
  </si>
  <si>
    <t>1485980185</t>
  </si>
  <si>
    <t>A1225</t>
  </si>
  <si>
    <t>李高峰</t>
  </si>
  <si>
    <t>舟山新海景大酒店</t>
  </si>
  <si>
    <t>小计:135.00</t>
  </si>
  <si>
    <t>1481314280</t>
  </si>
  <si>
    <t>许甲甲</t>
  </si>
  <si>
    <t>商务双床房</t>
  </si>
  <si>
    <t>2022/06/28</t>
  </si>
  <si>
    <t>135.00</t>
  </si>
  <si>
    <t>合作诺桑洲际酒店</t>
  </si>
  <si>
    <t>小计:367.30</t>
  </si>
  <si>
    <t>1483644898</t>
  </si>
  <si>
    <t>杨君霞</t>
  </si>
  <si>
    <t>商务标间</t>
  </si>
  <si>
    <t>367.30</t>
  </si>
  <si>
    <t>ES成享国际公寓(佛山金融高新区地铁站)</t>
  </si>
  <si>
    <t>小计:360.00</t>
  </si>
  <si>
    <t>1484776251</t>
  </si>
  <si>
    <t>黄达展</t>
  </si>
  <si>
    <t>豪华双床房</t>
  </si>
  <si>
    <t>180.00</t>
  </si>
  <si>
    <t>1485653910</t>
  </si>
  <si>
    <t>罗少轩</t>
  </si>
  <si>
    <t>其他应收/应付</t>
  </si>
  <si>
    <t>金额</t>
  </si>
  <si>
    <t>调整原因</t>
  </si>
  <si>
    <t>调整1474028739,客人行程改变申请免费取消6月27号-6月28号后2晚，提前离店至6月27号，联系供应商陈女士同意免费取消6月27号-6月28号后2晚，双方备注为准，已操作</t>
  </si>
  <si>
    <t>，</t>
  </si>
  <si>
    <t>202206261208450021</t>
  </si>
  <si>
    <t>202206221050380021</t>
  </si>
  <si>
    <t>1474028739此单房集是3晚，已跟收益LEO确认 只收一晚的钱</t>
  </si>
  <si>
    <t>202206290844250020</t>
  </si>
  <si>
    <t>202206291448590020</t>
  </si>
  <si>
    <t>202206301457110025</t>
  </si>
  <si>
    <t>202206302112090021</t>
  </si>
  <si>
    <t>202207011338190022</t>
  </si>
  <si>
    <t>202207011816360021</t>
  </si>
  <si>
    <t>202207021450080021</t>
  </si>
  <si>
    <t>202206301913260021</t>
  </si>
  <si>
    <t>202207011848390020</t>
  </si>
  <si>
    <t>A220705151743481</t>
  </si>
  <si>
    <t>房集：i220705153101 生成收款金额4666.1元，单号1474028739此单房集是3晚，已跟收益LEO确认 只收一晚的钱，总额是1029.9元，一晚费用343.3元，实收3979.5元</t>
  </si>
  <si>
    <t>总计：5022.5元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</si>
  <si>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</si>
  <si>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</si>
  <si>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</si>
  <si>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</si>
  <si>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</si>
  <si>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</si>
  <si>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</si>
  <si>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</si>
  <si>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</si>
  <si>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</si>
  <si>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</si>
  <si>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</si>
  <si>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</si>
  <si>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</si>
  <si>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</si>
  <si>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</si>
  <si>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</si>
  <si>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</si>
  <si>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</si>
  <si>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2022-07-02</t>
  </si>
  <si>
    <t>2609428</t>
  </si>
  <si>
    <t>2022-07-03</t>
  </si>
  <si>
    <t>退房日周结</t>
  </si>
  <si>
    <t>RMB</t>
  </si>
  <si>
    <t>0</t>
  </si>
  <si>
    <t>同程艺龙国内酒店EBK</t>
  </si>
  <si>
    <t>3703</t>
  </si>
  <si>
    <t>2022-07-02 19:58:37</t>
  </si>
  <si>
    <t>否</t>
  </si>
  <si>
    <t>广州汇登信息科技有限公司</t>
  </si>
  <si>
    <t>直采</t>
  </si>
  <si>
    <t>2609425</t>
  </si>
  <si>
    <t>2022-07-02 20:01:03</t>
  </si>
  <si>
    <t>2609194</t>
  </si>
  <si>
    <t>2022-07-02 13:34:06</t>
  </si>
  <si>
    <t>2022-06-30</t>
  </si>
  <si>
    <t>2607573</t>
  </si>
  <si>
    <t>英德英石园石头酒店</t>
  </si>
  <si>
    <t>2022-07-01</t>
  </si>
  <si>
    <t>2022-06-30 18:11:04</t>
  </si>
  <si>
    <t>2022-06-28</t>
  </si>
  <si>
    <t>2605541</t>
  </si>
  <si>
    <t>2022-06-29</t>
  </si>
  <si>
    <t>2022-06-28 18:43:33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</si>
</sst>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41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4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9</v>
      </c>
      <c r="L12" t="s">
        <v>12</v>
      </c>
      <c r="M12" t="s">
        <v>33</v>
      </c>
    </row>
    <row r="13" spans="2:13">
      <c r="B13" t="s">
        <v>25</v>
      </c>
      <c r="C13" t="s">
        <v>34</v>
      </c>
      <c r="D13" t="s">
        <v>35</v>
      </c>
      <c r="E13" t="s">
        <v>36</v>
      </c>
      <c r="F13" t="s">
        <v>37</v>
      </c>
      <c r="G13" t="s">
        <v>29</v>
      </c>
      <c r="H13" t="s">
        <v>30</v>
      </c>
      <c r="I13" t="s">
        <v>38</v>
      </c>
      <c r="J13" t="s">
        <v>39</v>
      </c>
      <c r="K13" t="s">
        <v>9</v>
      </c>
      <c r="L13" t="s">
        <v>12</v>
      </c>
      <c r="M13" t="s">
        <v>40</v>
      </c>
    </row>
    <row r="14" spans="2:13">
      <c r="B14" t="s">
        <v>25</v>
      </c>
      <c r="C14" t="s">
        <v>41</v>
      </c>
      <c r="D14" t="s">
        <v>42</v>
      </c>
      <c r="E14" t="s">
        <v>43</v>
      </c>
      <c r="F14" t="s">
        <v>37</v>
      </c>
      <c r="G14" t="s">
        <v>29</v>
      </c>
      <c r="H14" t="s">
        <v>38</v>
      </c>
      <c r="I14" t="s">
        <v>44</v>
      </c>
      <c r="J14" t="s">
        <v>32</v>
      </c>
      <c r="K14" t="s">
        <v>9</v>
      </c>
      <c r="L14" t="s">
        <v>12</v>
      </c>
      <c r="M14" t="s">
        <v>45</v>
      </c>
    </row>
    <row r="15" spans="2:13">
      <c r="B15" t="s">
        <v>25</v>
      </c>
      <c r="C15" t="s">
        <v>46</v>
      </c>
      <c r="D15" t="s">
        <v>47</v>
      </c>
      <c r="E15" t="s">
        <v>48</v>
      </c>
      <c r="F15" t="s">
        <v>49</v>
      </c>
      <c r="G15" t="s">
        <v>29</v>
      </c>
      <c r="H15" t="s">
        <v>38</v>
      </c>
      <c r="I15" t="s">
        <v>44</v>
      </c>
      <c r="J15" t="s">
        <v>32</v>
      </c>
      <c r="K15" t="s">
        <v>9</v>
      </c>
      <c r="L15" t="s">
        <v>12</v>
      </c>
      <c r="M15" t="s">
        <v>50</v>
      </c>
    </row>
    <row r="16" spans="2:13">
      <c r="B16" t="s">
        <v>25</v>
      </c>
      <c r="C16" t="s">
        <v>51</v>
      </c>
      <c r="D16" t="s">
        <v>52</v>
      </c>
      <c r="E16" t="s">
        <v>53</v>
      </c>
      <c r="F16" t="s">
        <v>28</v>
      </c>
      <c r="G16" t="s">
        <v>29</v>
      </c>
      <c r="H16" t="s">
        <v>44</v>
      </c>
      <c r="I16" t="s">
        <v>54</v>
      </c>
      <c r="J16" t="s">
        <v>32</v>
      </c>
      <c r="K16" t="s">
        <v>9</v>
      </c>
      <c r="L16" t="s">
        <v>12</v>
      </c>
      <c r="M16" t="s">
        <v>33</v>
      </c>
    </row>
    <row r="17" spans="2:13">
      <c r="B17" t="s">
        <v>25</v>
      </c>
      <c r="C17" t="s">
        <v>55</v>
      </c>
      <c r="D17" t="s">
        <v>56</v>
      </c>
      <c r="E17" t="s">
        <v>57</v>
      </c>
      <c r="F17" t="s">
        <v>49</v>
      </c>
      <c r="G17" t="s">
        <v>29</v>
      </c>
      <c r="H17" t="s">
        <v>44</v>
      </c>
      <c r="I17" t="s">
        <v>54</v>
      </c>
      <c r="J17" t="s">
        <v>32</v>
      </c>
      <c r="K17" t="s">
        <v>9</v>
      </c>
      <c r="L17" t="s">
        <v>12</v>
      </c>
      <c r="M17" t="s">
        <v>50</v>
      </c>
    </row>
    <row r="18" spans="2:13">
      <c r="B18" t="s">
        <v>25</v>
      </c>
      <c r="C18" t="s">
        <v>58</v>
      </c>
      <c r="D18" t="s">
        <v>12</v>
      </c>
      <c r="E18" t="s">
        <v>53</v>
      </c>
      <c r="F18" t="s">
        <v>37</v>
      </c>
      <c r="G18" t="s">
        <v>29</v>
      </c>
      <c r="H18" t="s">
        <v>54</v>
      </c>
      <c r="I18" t="s">
        <v>59</v>
      </c>
      <c r="J18" t="s">
        <v>32</v>
      </c>
      <c r="K18" t="s">
        <v>9</v>
      </c>
      <c r="L18" t="s">
        <v>12</v>
      </c>
      <c r="M18" t="s">
        <v>45</v>
      </c>
    </row>
    <row r="19" spans="2:13">
      <c r="B19" t="s">
        <v>25</v>
      </c>
      <c r="C19" t="s">
        <v>60</v>
      </c>
      <c r="D19" t="s">
        <v>61</v>
      </c>
      <c r="E19" t="s">
        <v>62</v>
      </c>
      <c r="F19" t="s">
        <v>63</v>
      </c>
      <c r="G19" t="s">
        <v>29</v>
      </c>
      <c r="H19" t="s">
        <v>54</v>
      </c>
      <c r="I19" t="s">
        <v>59</v>
      </c>
      <c r="J19" t="s">
        <v>32</v>
      </c>
      <c r="K19" t="s">
        <v>9</v>
      </c>
      <c r="L19" t="s">
        <v>12</v>
      </c>
      <c r="M19" t="s">
        <v>64</v>
      </c>
    </row>
    <row r="20" spans="2:13">
      <c r="B20" t="s">
        <v>25</v>
      </c>
      <c r="C20" t="s">
        <v>65</v>
      </c>
      <c r="D20" t="s">
        <v>66</v>
      </c>
      <c r="E20" t="s">
        <v>53</v>
      </c>
      <c r="F20" t="s">
        <v>37</v>
      </c>
      <c r="G20" t="s">
        <v>29</v>
      </c>
      <c r="H20" t="s">
        <v>59</v>
      </c>
      <c r="I20" t="s">
        <v>67</v>
      </c>
      <c r="J20" t="s">
        <v>32</v>
      </c>
      <c r="K20" t="s">
        <v>9</v>
      </c>
      <c r="L20" t="s">
        <v>12</v>
      </c>
      <c r="M20" t="s">
        <v>45</v>
      </c>
    </row>
    <row r="21" spans="2:12">
      <c r="B21" s="3" t="s">
        <v>68</v>
      </c>
      <c r="C21" s="3" t="s">
        <v>12</v>
      </c>
      <c r="D21" s="3" t="s">
        <v>12</v>
      </c>
      <c r="E21" s="3" t="s">
        <v>12</v>
      </c>
      <c r="F21" s="3" t="s">
        <v>69</v>
      </c>
      <c r="G21" s="3" t="s">
        <v>12</v>
      </c>
      <c r="H21" s="3" t="s">
        <v>12</v>
      </c>
      <c r="I21" s="3" t="s">
        <v>12</v>
      </c>
      <c r="J21" s="3" t="s">
        <v>12</v>
      </c>
      <c r="K21" s="3" t="s">
        <v>12</v>
      </c>
      <c r="L21" s="3" t="s">
        <v>12</v>
      </c>
    </row>
    <row r="22" spans="2:13"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4</v>
      </c>
      <c r="L22" s="3" t="s">
        <v>23</v>
      </c>
      <c r="M22" s="3" t="s">
        <v>24</v>
      </c>
    </row>
    <row r="23" spans="2:13">
      <c r="B23" t="s">
        <v>25</v>
      </c>
      <c r="C23" t="s">
        <v>70</v>
      </c>
      <c r="D23" t="s">
        <v>12</v>
      </c>
      <c r="E23" t="s">
        <v>71</v>
      </c>
      <c r="F23" t="s">
        <v>72</v>
      </c>
      <c r="G23" t="s">
        <v>29</v>
      </c>
      <c r="H23" t="s">
        <v>44</v>
      </c>
      <c r="I23" t="s">
        <v>54</v>
      </c>
      <c r="J23" t="s">
        <v>32</v>
      </c>
      <c r="K23" t="s">
        <v>9</v>
      </c>
      <c r="L23" t="s">
        <v>12</v>
      </c>
      <c r="M23" t="s">
        <v>73</v>
      </c>
    </row>
    <row r="24" spans="2:12">
      <c r="B24" s="3" t="s">
        <v>74</v>
      </c>
      <c r="C24" s="3" t="s">
        <v>12</v>
      </c>
      <c r="D24" s="3" t="s">
        <v>12</v>
      </c>
      <c r="E24" s="3" t="s">
        <v>12</v>
      </c>
      <c r="F24" s="3" t="s">
        <v>75</v>
      </c>
      <c r="G24" s="3" t="s">
        <v>12</v>
      </c>
      <c r="H24" s="3" t="s">
        <v>12</v>
      </c>
      <c r="I24" s="3" t="s">
        <v>12</v>
      </c>
      <c r="J24" s="3" t="s">
        <v>12</v>
      </c>
      <c r="K24" s="3" t="s">
        <v>12</v>
      </c>
      <c r="L24" s="3" t="s">
        <v>12</v>
      </c>
    </row>
    <row r="25" spans="2:13">
      <c r="B25" s="3" t="s">
        <v>14</v>
      </c>
      <c r="C25" s="3" t="s">
        <v>15</v>
      </c>
      <c r="D25" s="3" t="s">
        <v>16</v>
      </c>
      <c r="E25" s="3" t="s">
        <v>17</v>
      </c>
      <c r="F25" s="3" t="s">
        <v>18</v>
      </c>
      <c r="G25" s="3" t="s">
        <v>19</v>
      </c>
      <c r="H25" s="3" t="s">
        <v>20</v>
      </c>
      <c r="I25" s="3" t="s">
        <v>21</v>
      </c>
      <c r="J25" s="3" t="s">
        <v>22</v>
      </c>
      <c r="K25" s="3" t="s">
        <v>4</v>
      </c>
      <c r="L25" s="3" t="s">
        <v>23</v>
      </c>
      <c r="M25" s="3" t="s">
        <v>24</v>
      </c>
    </row>
    <row r="26" spans="2:13">
      <c r="B26" t="s">
        <v>25</v>
      </c>
      <c r="C26" t="s">
        <v>76</v>
      </c>
      <c r="D26" t="s">
        <v>77</v>
      </c>
      <c r="E26" t="s">
        <v>78</v>
      </c>
      <c r="F26" t="s">
        <v>79</v>
      </c>
      <c r="G26" t="s">
        <v>29</v>
      </c>
      <c r="H26" t="s">
        <v>59</v>
      </c>
      <c r="I26" t="s">
        <v>67</v>
      </c>
      <c r="J26" t="s">
        <v>32</v>
      </c>
      <c r="K26" t="s">
        <v>9</v>
      </c>
      <c r="L26" t="s">
        <v>12</v>
      </c>
      <c r="M26" t="s">
        <v>80</v>
      </c>
    </row>
    <row r="27" spans="2:13">
      <c r="B27" t="s">
        <v>25</v>
      </c>
      <c r="C27" t="s">
        <v>81</v>
      </c>
      <c r="D27" t="s">
        <v>82</v>
      </c>
      <c r="E27" t="s">
        <v>83</v>
      </c>
      <c r="F27" t="s">
        <v>79</v>
      </c>
      <c r="G27" t="s">
        <v>29</v>
      </c>
      <c r="H27" t="s">
        <v>59</v>
      </c>
      <c r="I27" t="s">
        <v>67</v>
      </c>
      <c r="J27" t="s">
        <v>32</v>
      </c>
      <c r="K27" t="s">
        <v>9</v>
      </c>
      <c r="L27" t="s">
        <v>12</v>
      </c>
      <c r="M27" t="s">
        <v>80</v>
      </c>
    </row>
    <row r="28" spans="2:12">
      <c r="B28" s="3" t="s">
        <v>84</v>
      </c>
      <c r="C28" s="3" t="s">
        <v>12</v>
      </c>
      <c r="D28" s="3" t="s">
        <v>12</v>
      </c>
      <c r="E28" s="3" t="s">
        <v>12</v>
      </c>
      <c r="F28" s="3" t="s">
        <v>85</v>
      </c>
      <c r="G28" s="3" t="s">
        <v>12</v>
      </c>
      <c r="H28" s="3" t="s">
        <v>12</v>
      </c>
      <c r="I28" s="3" t="s">
        <v>12</v>
      </c>
      <c r="J28" s="3" t="s">
        <v>12</v>
      </c>
      <c r="K28" s="3" t="s">
        <v>12</v>
      </c>
      <c r="L28" s="3" t="s">
        <v>12</v>
      </c>
    </row>
    <row r="29" spans="2:13">
      <c r="B29" s="3" t="s">
        <v>14</v>
      </c>
      <c r="C29" s="3" t="s">
        <v>15</v>
      </c>
      <c r="D29" s="3" t="s">
        <v>16</v>
      </c>
      <c r="E29" s="3" t="s">
        <v>17</v>
      </c>
      <c r="F29" s="3" t="s">
        <v>18</v>
      </c>
      <c r="G29" s="3" t="s">
        <v>19</v>
      </c>
      <c r="H29" s="3" t="s">
        <v>20</v>
      </c>
      <c r="I29" s="3" t="s">
        <v>21</v>
      </c>
      <c r="J29" s="3" t="s">
        <v>22</v>
      </c>
      <c r="K29" s="3" t="s">
        <v>4</v>
      </c>
      <c r="L29" s="3" t="s">
        <v>23</v>
      </c>
      <c r="M29" s="3" t="s">
        <v>24</v>
      </c>
    </row>
    <row r="30" spans="2:13">
      <c r="B30" t="s">
        <v>25</v>
      </c>
      <c r="C30" t="s">
        <v>86</v>
      </c>
      <c r="D30" t="s">
        <v>12</v>
      </c>
      <c r="E30" t="s">
        <v>87</v>
      </c>
      <c r="F30" t="s">
        <v>88</v>
      </c>
      <c r="G30" t="s">
        <v>29</v>
      </c>
      <c r="H30" t="s">
        <v>89</v>
      </c>
      <c r="I30" t="s">
        <v>38</v>
      </c>
      <c r="J30" t="s">
        <v>32</v>
      </c>
      <c r="K30" t="s">
        <v>9</v>
      </c>
      <c r="L30" t="s">
        <v>12</v>
      </c>
      <c r="M30" t="s">
        <v>90</v>
      </c>
    </row>
    <row r="31" spans="2:12">
      <c r="B31" s="3" t="s">
        <v>91</v>
      </c>
      <c r="C31" s="3" t="s">
        <v>12</v>
      </c>
      <c r="D31" s="3" t="s">
        <v>12</v>
      </c>
      <c r="E31" s="3" t="s">
        <v>12</v>
      </c>
      <c r="F31" s="3" t="s">
        <v>92</v>
      </c>
      <c r="G31" s="3" t="s">
        <v>12</v>
      </c>
      <c r="H31" s="3" t="s">
        <v>12</v>
      </c>
      <c r="I31" s="3" t="s">
        <v>12</v>
      </c>
      <c r="J31" s="3" t="s">
        <v>12</v>
      </c>
      <c r="K31" s="3" t="s">
        <v>12</v>
      </c>
      <c r="L31" s="3" t="s">
        <v>12</v>
      </c>
    </row>
    <row r="32" spans="2:13">
      <c r="B32" s="3" t="s">
        <v>14</v>
      </c>
      <c r="C32" s="3" t="s">
        <v>15</v>
      </c>
      <c r="D32" s="3" t="s">
        <v>16</v>
      </c>
      <c r="E32" s="3" t="s">
        <v>17</v>
      </c>
      <c r="F32" s="3" t="s">
        <v>18</v>
      </c>
      <c r="G32" s="3" t="s">
        <v>19</v>
      </c>
      <c r="H32" s="3" t="s">
        <v>20</v>
      </c>
      <c r="I32" s="3" t="s">
        <v>21</v>
      </c>
      <c r="J32" s="3" t="s">
        <v>22</v>
      </c>
      <c r="K32" s="3" t="s">
        <v>4</v>
      </c>
      <c r="L32" s="3" t="s">
        <v>23</v>
      </c>
      <c r="M32" s="3" t="s">
        <v>24</v>
      </c>
    </row>
    <row r="33" spans="2:13">
      <c r="B33" t="s">
        <v>25</v>
      </c>
      <c r="C33" t="s">
        <v>93</v>
      </c>
      <c r="D33" t="s">
        <v>12</v>
      </c>
      <c r="E33" t="s">
        <v>94</v>
      </c>
      <c r="F33" t="s">
        <v>95</v>
      </c>
      <c r="G33" t="s">
        <v>29</v>
      </c>
      <c r="H33" t="s">
        <v>44</v>
      </c>
      <c r="I33" t="s">
        <v>54</v>
      </c>
      <c r="J33" t="s">
        <v>32</v>
      </c>
      <c r="K33" t="s">
        <v>9</v>
      </c>
      <c r="L33" t="s">
        <v>12</v>
      </c>
      <c r="M33" t="s">
        <v>96</v>
      </c>
    </row>
    <row r="34" spans="2:12">
      <c r="B34" s="3" t="s">
        <v>97</v>
      </c>
      <c r="C34" s="3" t="s">
        <v>12</v>
      </c>
      <c r="D34" s="3" t="s">
        <v>12</v>
      </c>
      <c r="E34" s="3" t="s">
        <v>12</v>
      </c>
      <c r="F34" s="3" t="s">
        <v>98</v>
      </c>
      <c r="G34" s="3" t="s">
        <v>12</v>
      </c>
      <c r="H34" s="3" t="s">
        <v>12</v>
      </c>
      <c r="I34" s="3" t="s">
        <v>12</v>
      </c>
      <c r="J34" s="3" t="s">
        <v>12</v>
      </c>
      <c r="K34" s="3" t="s">
        <v>12</v>
      </c>
      <c r="L34" s="3" t="s">
        <v>12</v>
      </c>
    </row>
    <row r="35" spans="2:13">
      <c r="B35" s="3" t="s">
        <v>14</v>
      </c>
      <c r="C35" s="3" t="s">
        <v>15</v>
      </c>
      <c r="D35" s="3" t="s">
        <v>16</v>
      </c>
      <c r="E35" s="3" t="s">
        <v>17</v>
      </c>
      <c r="F35" s="3" t="s">
        <v>18</v>
      </c>
      <c r="G35" s="3" t="s">
        <v>19</v>
      </c>
      <c r="H35" s="3" t="s">
        <v>20</v>
      </c>
      <c r="I35" s="3" t="s">
        <v>21</v>
      </c>
      <c r="J35" s="3" t="s">
        <v>22</v>
      </c>
      <c r="K35" s="3" t="s">
        <v>4</v>
      </c>
      <c r="L35" s="3" t="s">
        <v>23</v>
      </c>
      <c r="M35" s="3" t="s">
        <v>24</v>
      </c>
    </row>
    <row r="36" spans="2:13">
      <c r="B36" t="s">
        <v>25</v>
      </c>
      <c r="C36" t="s">
        <v>99</v>
      </c>
      <c r="D36" t="s">
        <v>12</v>
      </c>
      <c r="E36" t="s">
        <v>100</v>
      </c>
      <c r="F36" t="s">
        <v>101</v>
      </c>
      <c r="G36" t="s">
        <v>29</v>
      </c>
      <c r="H36" t="s">
        <v>54</v>
      </c>
      <c r="I36" t="s">
        <v>59</v>
      </c>
      <c r="J36" t="s">
        <v>32</v>
      </c>
      <c r="K36" t="s">
        <v>9</v>
      </c>
      <c r="L36" t="s">
        <v>12</v>
      </c>
      <c r="M36" t="s">
        <v>102</v>
      </c>
    </row>
    <row r="37" spans="2:13">
      <c r="B37" t="s">
        <v>25</v>
      </c>
      <c r="C37" t="s">
        <v>103</v>
      </c>
      <c r="D37" t="s">
        <v>12</v>
      </c>
      <c r="E37" t="s">
        <v>104</v>
      </c>
      <c r="F37" t="s">
        <v>101</v>
      </c>
      <c r="G37" t="s">
        <v>29</v>
      </c>
      <c r="H37" t="s">
        <v>59</v>
      </c>
      <c r="I37" t="s">
        <v>67</v>
      </c>
      <c r="J37" t="s">
        <v>32</v>
      </c>
      <c r="K37" t="s">
        <v>9</v>
      </c>
      <c r="L37" t="s">
        <v>12</v>
      </c>
      <c r="M37" t="s">
        <v>102</v>
      </c>
    </row>
    <row r="39" spans="2:3">
      <c r="B39" s="3" t="s">
        <v>105</v>
      </c>
      <c r="C39" s="3" t="s">
        <v>12</v>
      </c>
    </row>
    <row r="40" spans="2:4">
      <c r="B40" s="3" t="s">
        <v>106</v>
      </c>
      <c r="C40" s="3" t="s">
        <v>15</v>
      </c>
      <c r="D40" s="3" t="s">
        <v>107</v>
      </c>
    </row>
    <row r="41" spans="2:4">
      <c r="B41" t="s">
        <v>8</v>
      </c>
      <c r="C41" t="s">
        <v>34</v>
      </c>
      <c r="D41" t="s">
        <v>108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6"/>
  <sheetViews>
    <sheetView tabSelected="1" workbookViewId="0">
      <selection activeCell="A24" sqref="A24:C26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20</v>
      </c>
      <c r="C1" s="3" t="s">
        <v>21</v>
      </c>
      <c r="D1" s="3" t="s">
        <v>24</v>
      </c>
      <c r="H1" t="s">
        <v>109</v>
      </c>
    </row>
    <row r="2" spans="1:10">
      <c r="A2">
        <v>1478713936</v>
      </c>
      <c r="B2" t="s">
        <v>30</v>
      </c>
      <c r="C2" t="s">
        <v>31</v>
      </c>
      <c r="D2" s="4">
        <v>378.5</v>
      </c>
      <c r="E2">
        <v>378.5</v>
      </c>
      <c r="F2" s="8" t="s">
        <v>110</v>
      </c>
      <c r="G2">
        <f>D2-E2</f>
        <v>0</v>
      </c>
      <c r="H2" t="str">
        <f>$H$1&amp;F2</f>
        <v>，202206261208450021</v>
      </c>
      <c r="I2" t="e">
        <f>VLOOKUP(A2,HOP!A:U,21,0)</f>
        <v>#N/A</v>
      </c>
      <c r="J2">
        <v>6.26</v>
      </c>
    </row>
    <row r="3" spans="1:11">
      <c r="A3">
        <v>1474028739</v>
      </c>
      <c r="B3" t="s">
        <v>30</v>
      </c>
      <c r="C3" t="s">
        <v>38</v>
      </c>
      <c r="D3" s="4">
        <v>343.3</v>
      </c>
      <c r="E3">
        <v>343.3</v>
      </c>
      <c r="F3" s="8" t="s">
        <v>111</v>
      </c>
      <c r="G3">
        <f t="shared" ref="G3:G17" si="0">D3-E3</f>
        <v>0</v>
      </c>
      <c r="H3" t="str">
        <f t="shared" ref="H3:H17" si="1">$H$1&amp;F3</f>
        <v>，202206221050380021</v>
      </c>
      <c r="I3" t="e">
        <f>VLOOKUP(A3,HOP!A:U,21,0)</f>
        <v>#N/A</v>
      </c>
      <c r="J3">
        <v>6.22</v>
      </c>
      <c r="K3" t="s">
        <v>112</v>
      </c>
    </row>
    <row r="4" spans="1:10">
      <c r="A4">
        <v>1481986862</v>
      </c>
      <c r="B4" t="s">
        <v>38</v>
      </c>
      <c r="C4" t="s">
        <v>44</v>
      </c>
      <c r="D4" s="4">
        <v>343.3</v>
      </c>
      <c r="E4">
        <v>343.3</v>
      </c>
      <c r="F4" s="8" t="s">
        <v>113</v>
      </c>
      <c r="G4">
        <f t="shared" si="0"/>
        <v>0</v>
      </c>
      <c r="H4" t="str">
        <f t="shared" si="1"/>
        <v>，202206290844250020</v>
      </c>
      <c r="I4" t="e">
        <f>VLOOKUP(A4,HOP!A:U,21,0)</f>
        <v>#N/A</v>
      </c>
      <c r="J4">
        <v>6.29</v>
      </c>
    </row>
    <row r="5" spans="1:10">
      <c r="A5">
        <v>1482285936</v>
      </c>
      <c r="B5" t="s">
        <v>38</v>
      </c>
      <c r="C5" t="s">
        <v>44</v>
      </c>
      <c r="D5" s="4">
        <v>387</v>
      </c>
      <c r="E5">
        <v>387</v>
      </c>
      <c r="F5" s="8" t="s">
        <v>114</v>
      </c>
      <c r="G5">
        <f t="shared" si="0"/>
        <v>0</v>
      </c>
      <c r="H5" t="str">
        <f t="shared" si="1"/>
        <v>，202206291448590020</v>
      </c>
      <c r="I5" t="e">
        <f>VLOOKUP(A5,HOP!A:U,21,0)</f>
        <v>#N/A</v>
      </c>
      <c r="J5">
        <v>6.29</v>
      </c>
    </row>
    <row r="6" spans="1:10">
      <c r="A6">
        <v>1483439821</v>
      </c>
      <c r="B6" t="s">
        <v>44</v>
      </c>
      <c r="C6" t="s">
        <v>54</v>
      </c>
      <c r="D6" s="4">
        <v>378.5</v>
      </c>
      <c r="E6">
        <v>378.5</v>
      </c>
      <c r="F6" s="8" t="s">
        <v>115</v>
      </c>
      <c r="G6">
        <f t="shared" si="0"/>
        <v>0</v>
      </c>
      <c r="H6" t="str">
        <f t="shared" si="1"/>
        <v>，202206301457110025</v>
      </c>
      <c r="I6" t="e">
        <f>VLOOKUP(A6,HOP!A:U,21,0)</f>
        <v>#N/A</v>
      </c>
      <c r="J6" s="6">
        <v>6.3</v>
      </c>
    </row>
    <row r="7" spans="1:10">
      <c r="A7">
        <v>1483737029</v>
      </c>
      <c r="B7" t="s">
        <v>44</v>
      </c>
      <c r="C7" t="s">
        <v>54</v>
      </c>
      <c r="D7" s="4">
        <v>387</v>
      </c>
      <c r="E7">
        <v>387</v>
      </c>
      <c r="F7" s="8" t="s">
        <v>116</v>
      </c>
      <c r="G7">
        <f t="shared" si="0"/>
        <v>0</v>
      </c>
      <c r="H7" t="str">
        <f t="shared" si="1"/>
        <v>，202206302112090021</v>
      </c>
      <c r="I7" t="e">
        <f>VLOOKUP(A7,HOP!A:U,21,0)</f>
        <v>#N/A</v>
      </c>
      <c r="J7" s="6">
        <v>6.3</v>
      </c>
    </row>
    <row r="8" spans="1:10">
      <c r="A8">
        <v>1484509875</v>
      </c>
      <c r="B8" t="s">
        <v>54</v>
      </c>
      <c r="C8" t="s">
        <v>59</v>
      </c>
      <c r="D8" s="4">
        <v>343.3</v>
      </c>
      <c r="E8">
        <v>343.3</v>
      </c>
      <c r="F8" s="8" t="s">
        <v>117</v>
      </c>
      <c r="G8">
        <f t="shared" si="0"/>
        <v>0</v>
      </c>
      <c r="H8" t="str">
        <f t="shared" si="1"/>
        <v>，202207011338190022</v>
      </c>
      <c r="I8" t="e">
        <f>VLOOKUP(A8,HOP!A:U,21,0)</f>
        <v>#N/A</v>
      </c>
      <c r="J8">
        <v>7.1</v>
      </c>
    </row>
    <row r="9" spans="1:10">
      <c r="A9">
        <v>1484749931</v>
      </c>
      <c r="B9" t="s">
        <v>54</v>
      </c>
      <c r="C9" t="s">
        <v>59</v>
      </c>
      <c r="D9" s="4">
        <v>528</v>
      </c>
      <c r="E9">
        <v>528</v>
      </c>
      <c r="F9" s="8" t="s">
        <v>118</v>
      </c>
      <c r="G9">
        <f t="shared" si="0"/>
        <v>0</v>
      </c>
      <c r="H9" t="str">
        <f t="shared" si="1"/>
        <v>，202207011816360021</v>
      </c>
      <c r="I9" t="e">
        <f>VLOOKUP(A9,HOP!A:U,21,0)</f>
        <v>#N/A</v>
      </c>
      <c r="J9">
        <v>7.1</v>
      </c>
    </row>
    <row r="10" spans="1:10">
      <c r="A10">
        <v>1485736102</v>
      </c>
      <c r="B10" t="s">
        <v>59</v>
      </c>
      <c r="C10" t="s">
        <v>67</v>
      </c>
      <c r="D10" s="4">
        <v>343.3</v>
      </c>
      <c r="E10">
        <v>343.3</v>
      </c>
      <c r="F10" s="8" t="s">
        <v>119</v>
      </c>
      <c r="G10">
        <f t="shared" si="0"/>
        <v>0</v>
      </c>
      <c r="H10" t="str">
        <f t="shared" si="1"/>
        <v>，202207021450080021</v>
      </c>
      <c r="I10" t="e">
        <f>VLOOKUP(A10,HOP!A:U,21,0)</f>
        <v>#N/A</v>
      </c>
      <c r="J10">
        <v>7.2</v>
      </c>
    </row>
    <row r="11" hidden="1" spans="1:9">
      <c r="A11" t="s">
        <v>70</v>
      </c>
      <c r="B11" t="s">
        <v>44</v>
      </c>
      <c r="C11" t="s">
        <v>54</v>
      </c>
      <c r="D11" s="4">
        <v>408</v>
      </c>
      <c r="E11" t="str">
        <f>VLOOKUP(A11,HOP!A:L,12,0)</f>
        <v>408.00</v>
      </c>
      <c r="F11" t="str">
        <f>VLOOKUP(A11,HOP!A:C,3,0)</f>
        <v>2607573</v>
      </c>
      <c r="G11">
        <f t="shared" si="0"/>
        <v>0</v>
      </c>
      <c r="H11" t="str">
        <f t="shared" si="1"/>
        <v>，2607573</v>
      </c>
      <c r="I11" t="str">
        <f>VLOOKUP(A11,HOP!A:U,21,0)</f>
        <v>直采</v>
      </c>
    </row>
    <row r="12" hidden="1" spans="1:9">
      <c r="A12" t="s">
        <v>76</v>
      </c>
      <c r="B12" t="s">
        <v>59</v>
      </c>
      <c r="C12" t="s">
        <v>67</v>
      </c>
      <c r="D12" s="4">
        <v>160</v>
      </c>
      <c r="E12" t="str">
        <f>VLOOKUP(A12,HOP!A:L,12,0)</f>
        <v>160.00</v>
      </c>
      <c r="F12" t="str">
        <f>VLOOKUP(A12,HOP!A:C,3,0)</f>
        <v>2609425</v>
      </c>
      <c r="G12">
        <f t="shared" si="0"/>
        <v>0</v>
      </c>
      <c r="H12" t="str">
        <f t="shared" si="1"/>
        <v>，2609425</v>
      </c>
      <c r="I12" t="str">
        <f>VLOOKUP(A12,HOP!A:U,21,0)</f>
        <v>直采</v>
      </c>
    </row>
    <row r="13" hidden="1" spans="1:9">
      <c r="A13" t="s">
        <v>81</v>
      </c>
      <c r="B13" t="s">
        <v>59</v>
      </c>
      <c r="C13" t="s">
        <v>67</v>
      </c>
      <c r="D13" s="4">
        <v>160</v>
      </c>
      <c r="E13" t="str">
        <f>VLOOKUP(A13,HOP!A:L,12,0)</f>
        <v>160.00</v>
      </c>
      <c r="F13" t="str">
        <f>VLOOKUP(A13,HOP!A:C,3,0)</f>
        <v>2609428</v>
      </c>
      <c r="G13">
        <f t="shared" si="0"/>
        <v>0</v>
      </c>
      <c r="H13" t="str">
        <f t="shared" si="1"/>
        <v>，2609428</v>
      </c>
      <c r="I13" t="str">
        <f>VLOOKUP(A13,HOP!A:U,21,0)</f>
        <v>直采</v>
      </c>
    </row>
    <row r="14" hidden="1" spans="1:9">
      <c r="A14" t="s">
        <v>86</v>
      </c>
      <c r="B14" t="s">
        <v>89</v>
      </c>
      <c r="C14" t="s">
        <v>38</v>
      </c>
      <c r="D14" s="4">
        <v>135</v>
      </c>
      <c r="E14" t="str">
        <f>VLOOKUP(A14,HOP!A:L,12,0)</f>
        <v>135.00</v>
      </c>
      <c r="F14" t="str">
        <f>VLOOKUP(A14,HOP!A:C,3,0)</f>
        <v>2605541</v>
      </c>
      <c r="G14">
        <f t="shared" si="0"/>
        <v>0</v>
      </c>
      <c r="H14" t="str">
        <f t="shared" si="1"/>
        <v>，2605541</v>
      </c>
      <c r="I14" t="str">
        <f>VLOOKUP(A14,HOP!A:U,21,0)</f>
        <v>直采</v>
      </c>
    </row>
    <row r="15" spans="1:10">
      <c r="A15">
        <v>1483644898</v>
      </c>
      <c r="B15" t="s">
        <v>44</v>
      </c>
      <c r="C15" t="s">
        <v>54</v>
      </c>
      <c r="D15" s="4">
        <v>367.3</v>
      </c>
      <c r="E15">
        <v>367.3</v>
      </c>
      <c r="F15" s="8" t="s">
        <v>120</v>
      </c>
      <c r="G15">
        <f t="shared" si="0"/>
        <v>0</v>
      </c>
      <c r="H15" t="str">
        <f t="shared" si="1"/>
        <v>，202206301913260021</v>
      </c>
      <c r="I15" t="e">
        <f>VLOOKUP(A15,HOP!A:U,21,0)</f>
        <v>#N/A</v>
      </c>
      <c r="J15" s="6">
        <v>6.3</v>
      </c>
    </row>
    <row r="16" spans="1:10">
      <c r="A16">
        <v>1484776251</v>
      </c>
      <c r="B16" t="s">
        <v>54</v>
      </c>
      <c r="C16" t="s">
        <v>59</v>
      </c>
      <c r="D16" s="4">
        <v>180</v>
      </c>
      <c r="E16">
        <v>180</v>
      </c>
      <c r="F16" s="8" t="s">
        <v>121</v>
      </c>
      <c r="G16">
        <f t="shared" si="0"/>
        <v>0</v>
      </c>
      <c r="H16" t="str">
        <f t="shared" si="1"/>
        <v>，202207011848390020</v>
      </c>
      <c r="I16" t="e">
        <f>VLOOKUP(A16,HOP!A:U,21,0)</f>
        <v>#N/A</v>
      </c>
      <c r="J16">
        <v>7.1</v>
      </c>
    </row>
    <row r="17" hidden="1" spans="1:9">
      <c r="A17" t="s">
        <v>103</v>
      </c>
      <c r="B17" t="s">
        <v>59</v>
      </c>
      <c r="C17" t="s">
        <v>67</v>
      </c>
      <c r="D17" s="4">
        <v>180</v>
      </c>
      <c r="E17" t="str">
        <f>VLOOKUP(A17,HOP!A:L,12,0)</f>
        <v>180.00</v>
      </c>
      <c r="F17" t="str">
        <f>VLOOKUP(A17,HOP!A:C,3,0)</f>
        <v>2609194</v>
      </c>
      <c r="G17">
        <f t="shared" si="0"/>
        <v>0</v>
      </c>
      <c r="H17" t="str">
        <f t="shared" si="1"/>
        <v>，2609194</v>
      </c>
      <c r="I17" t="str">
        <f>VLOOKUP(A17,HOP!A:U,21,0)</f>
        <v>直采</v>
      </c>
    </row>
    <row r="19" spans="4:4">
      <c r="D19">
        <f>SUM(D2:D18)</f>
        <v>5022.5</v>
      </c>
    </row>
    <row r="20" spans="4:4">
      <c r="D20" s="5" t="s">
        <v>10</v>
      </c>
    </row>
    <row r="24" spans="1:3">
      <c r="A24" t="s">
        <v>122</v>
      </c>
      <c r="C24">
        <v>1043</v>
      </c>
    </row>
    <row r="25" spans="1:3">
      <c r="A25" t="s">
        <v>123</v>
      </c>
      <c r="C25">
        <v>3979.5</v>
      </c>
    </row>
    <row r="26" spans="1:3">
      <c r="A26" t="s">
        <v>124</v>
      </c>
      <c r="C26">
        <f>SUBTOTAL(9,C24:C25)</f>
        <v>5022.5</v>
      </c>
    </row>
  </sheetData>
  <autoFilter ref="A1:J17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1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129</v>
      </c>
      <c r="F1" s="2" t="s">
        <v>20</v>
      </c>
      <c r="G1" s="2" t="s">
        <v>21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</row>
    <row r="2" s="1" customFormat="1" spans="1:21">
      <c r="A2" s="1" t="s">
        <v>81</v>
      </c>
      <c r="B2" s="1" t="s">
        <v>144</v>
      </c>
      <c r="C2" s="1" t="s">
        <v>145</v>
      </c>
      <c r="D2" s="1" t="s">
        <v>74</v>
      </c>
      <c r="E2" s="1" t="s">
        <v>83</v>
      </c>
      <c r="F2" s="1" t="s">
        <v>144</v>
      </c>
      <c r="G2" s="1" t="s">
        <v>146</v>
      </c>
      <c r="H2" s="1" t="s">
        <v>147</v>
      </c>
      <c r="I2" s="1" t="s">
        <v>80</v>
      </c>
      <c r="J2" s="1" t="s">
        <v>148</v>
      </c>
      <c r="K2" s="1" t="s">
        <v>80</v>
      </c>
      <c r="L2" s="1" t="s">
        <v>80</v>
      </c>
      <c r="M2" s="1" t="s">
        <v>149</v>
      </c>
      <c r="N2" s="1" t="s">
        <v>149</v>
      </c>
      <c r="O2" s="1" t="s">
        <v>7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 t="s">
        <v>155</v>
      </c>
    </row>
    <row r="3" s="1" customFormat="1" spans="1:21">
      <c r="A3" s="1" t="s">
        <v>76</v>
      </c>
      <c r="B3" s="1" t="s">
        <v>144</v>
      </c>
      <c r="C3" s="1" t="s">
        <v>156</v>
      </c>
      <c r="D3" s="1" t="s">
        <v>74</v>
      </c>
      <c r="E3" s="1" t="s">
        <v>78</v>
      </c>
      <c r="F3" s="1" t="s">
        <v>144</v>
      </c>
      <c r="G3" s="1" t="s">
        <v>146</v>
      </c>
      <c r="H3" s="1" t="s">
        <v>147</v>
      </c>
      <c r="I3" s="1" t="s">
        <v>80</v>
      </c>
      <c r="J3" s="1" t="s">
        <v>148</v>
      </c>
      <c r="K3" s="1" t="s">
        <v>80</v>
      </c>
      <c r="L3" s="1" t="s">
        <v>80</v>
      </c>
      <c r="M3" s="1" t="s">
        <v>149</v>
      </c>
      <c r="N3" s="1" t="s">
        <v>149</v>
      </c>
      <c r="O3" s="1" t="s">
        <v>7</v>
      </c>
      <c r="P3" s="1" t="s">
        <v>150</v>
      </c>
      <c r="Q3" s="1" t="s">
        <v>151</v>
      </c>
      <c r="R3" s="1" t="s">
        <v>157</v>
      </c>
      <c r="S3" s="1" t="s">
        <v>153</v>
      </c>
      <c r="T3" s="1" t="s">
        <v>154</v>
      </c>
      <c r="U3" s="1" t="s">
        <v>155</v>
      </c>
    </row>
    <row r="4" s="1" customFormat="1" spans="1:21">
      <c r="A4" s="1" t="s">
        <v>103</v>
      </c>
      <c r="B4" s="1" t="s">
        <v>144</v>
      </c>
      <c r="C4" s="1" t="s">
        <v>158</v>
      </c>
      <c r="D4" s="1" t="s">
        <v>97</v>
      </c>
      <c r="E4" s="1" t="s">
        <v>104</v>
      </c>
      <c r="F4" s="1" t="s">
        <v>144</v>
      </c>
      <c r="G4" s="1" t="s">
        <v>146</v>
      </c>
      <c r="H4" s="1" t="s">
        <v>147</v>
      </c>
      <c r="I4" s="1" t="s">
        <v>102</v>
      </c>
      <c r="J4" s="1" t="s">
        <v>148</v>
      </c>
      <c r="K4" s="1" t="s">
        <v>102</v>
      </c>
      <c r="L4" s="1" t="s">
        <v>102</v>
      </c>
      <c r="M4" s="1" t="s">
        <v>149</v>
      </c>
      <c r="N4" s="1" t="s">
        <v>149</v>
      </c>
      <c r="O4" s="1" t="s">
        <v>7</v>
      </c>
      <c r="P4" s="1" t="s">
        <v>150</v>
      </c>
      <c r="Q4" s="1" t="s">
        <v>151</v>
      </c>
      <c r="R4" s="1" t="s">
        <v>159</v>
      </c>
      <c r="S4" s="1" t="s">
        <v>153</v>
      </c>
      <c r="T4" s="1" t="s">
        <v>154</v>
      </c>
      <c r="U4" s="1" t="s">
        <v>155</v>
      </c>
    </row>
    <row r="5" s="1" customFormat="1" spans="1:21">
      <c r="A5" s="1" t="s">
        <v>70</v>
      </c>
      <c r="B5" s="1" t="s">
        <v>160</v>
      </c>
      <c r="C5" s="1" t="s">
        <v>161</v>
      </c>
      <c r="D5" s="1" t="s">
        <v>162</v>
      </c>
      <c r="E5" s="1" t="s">
        <v>71</v>
      </c>
      <c r="F5" s="1" t="s">
        <v>160</v>
      </c>
      <c r="G5" s="1" t="s">
        <v>163</v>
      </c>
      <c r="H5" s="1" t="s">
        <v>147</v>
      </c>
      <c r="I5" s="1" t="s">
        <v>73</v>
      </c>
      <c r="J5" s="1" t="s">
        <v>148</v>
      </c>
      <c r="K5" s="1" t="s">
        <v>73</v>
      </c>
      <c r="L5" s="1" t="s">
        <v>73</v>
      </c>
      <c r="M5" s="1" t="s">
        <v>149</v>
      </c>
      <c r="N5" s="1" t="s">
        <v>149</v>
      </c>
      <c r="O5" s="1" t="s">
        <v>7</v>
      </c>
      <c r="P5" s="1" t="s">
        <v>150</v>
      </c>
      <c r="Q5" s="1" t="s">
        <v>151</v>
      </c>
      <c r="R5" s="1" t="s">
        <v>164</v>
      </c>
      <c r="S5" s="1" t="s">
        <v>153</v>
      </c>
      <c r="T5" s="1" t="s">
        <v>154</v>
      </c>
      <c r="U5" s="1" t="s">
        <v>155</v>
      </c>
    </row>
    <row r="6" s="1" customFormat="1" spans="1:21">
      <c r="A6" s="1" t="s">
        <v>86</v>
      </c>
      <c r="B6" s="1" t="s">
        <v>165</v>
      </c>
      <c r="C6" s="1" t="s">
        <v>166</v>
      </c>
      <c r="D6" s="1" t="s">
        <v>84</v>
      </c>
      <c r="E6" s="1" t="s">
        <v>87</v>
      </c>
      <c r="F6" s="1" t="s">
        <v>165</v>
      </c>
      <c r="G6" s="1" t="s">
        <v>167</v>
      </c>
      <c r="H6" s="1" t="s">
        <v>147</v>
      </c>
      <c r="I6" s="1" t="s">
        <v>90</v>
      </c>
      <c r="J6" s="1" t="s">
        <v>148</v>
      </c>
      <c r="K6" s="1" t="s">
        <v>90</v>
      </c>
      <c r="L6" s="1" t="s">
        <v>90</v>
      </c>
      <c r="M6" s="1" t="s">
        <v>149</v>
      </c>
      <c r="N6" s="1" t="s">
        <v>149</v>
      </c>
      <c r="O6" s="1" t="s">
        <v>7</v>
      </c>
      <c r="P6" s="1" t="s">
        <v>150</v>
      </c>
      <c r="Q6" s="1" t="s">
        <v>151</v>
      </c>
      <c r="R6" s="1" t="s">
        <v>168</v>
      </c>
      <c r="S6" s="1" t="s">
        <v>153</v>
      </c>
      <c r="T6" s="1" t="s">
        <v>154</v>
      </c>
      <c r="U6" s="1" t="s">
        <v>155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2022-07-05T07:29:02Z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2FB1D3807E8B43539D879FCB46C80B16</vt:lpwstr>
  </property>
  <property fmtid="{D5CDD505-2E9C-101B-9397-08002B2CF9AE}" pid="3" name="KSOProductBuildVer">
    <vt:lpwstr>2052-11.1.0.11830</vt:lpwstr>
  </property>
</Properties>
</file>