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<sst xmlns="http://schemas.openxmlformats.org/spreadsheetml/2006/main" count="124" uniqueCount="85">
  <si>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</si>
  <si>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</si>
  <si>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</si>
  <si>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</si>
  <si>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</si>
  <si>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</si>
  <si>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</si>
  <si>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</si>
  <si>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</si>
  <si>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</si>
  <si>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</si>
  <si>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</si>
  <si>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</si>
  <si>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</si>
  <si>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</si>
  <si>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</si>
  <si>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</si>
  <si>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</si>
  <si>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</si>
  <si>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</si>
  <si>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</si>
  <si>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</si>
  <si>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</si>
  <si>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</si>
  <si>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</si>
  <si>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18164081509	</t>
  </si>
  <si>
    <t>Ctrip</t>
  </si>
  <si>
    <t>正常</t>
  </si>
  <si>
    <t>[广州]广州增城保利皇冠假日酒店(68264401)</t>
  </si>
  <si>
    <t>皇冠高级房&lt;双人入住&gt;&lt;内宾&gt;&lt;预付&gt;&lt;无早&gt;</t>
  </si>
  <si>
    <t>CNY</t>
  </si>
  <si>
    <t>吴泽敏</t>
  </si>
  <si>
    <t>CA363220710CNY</t>
  </si>
  <si>
    <t>未提现</t>
  </si>
  <si>
    <t>携程开票</t>
  </si>
  <si>
    <t xml:space="preserve">	</t>
  </si>
  <si>
    <t>取消</t>
  </si>
  <si>
    <t xml:space="preserve">18193445721	</t>
  </si>
  <si>
    <t>[梅州]梅州麓湖山酒店(67856423)</t>
  </si>
  <si>
    <t>豪华双床房&lt;双人入住&gt;&lt;升级特惠&gt;&lt;双早&gt;&lt;新高价值日历房套餐&gt;&lt;新酒店礼盒&gt;</t>
  </si>
  <si>
    <t>宋微,刘红</t>
  </si>
  <si>
    <t xml:space="preserve">18197140832	</t>
  </si>
  <si>
    <t>[舟山]舟山新海景大酒店(80282237)</t>
  </si>
  <si>
    <t>商务双床房&lt;特惠专享&gt;&lt;双人入住&gt;&lt;无早&gt;</t>
  </si>
  <si>
    <t>刘志坚</t>
  </si>
  <si>
    <t>CA363220711CNY</t>
  </si>
  <si>
    <t>，</t>
  </si>
  <si>
    <t>202206241445140025</t>
  </si>
  <si>
    <t>A220711094037481</t>
  </si>
  <si>
    <t>房集： i220711094006 832元</t>
  </si>
  <si>
    <t>CNY / HKD 当前参考汇率: 1.172654228</t>
  </si>
  <si>
    <t>总计： 1132 CNY/
1327.44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</si>
  <si>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</si>
  <si>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</si>
  <si>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</si>
  <si>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</si>
  <si>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</si>
  <si>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</si>
  <si>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</si>
  <si>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</si>
  <si>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</si>
  <si>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</si>
  <si>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</si>
  <si>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</si>
  <si>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</si>
  <si>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</si>
  <si>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</si>
  <si>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</si>
  <si>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</si>
  <si>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</si>
  <si>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2022-06-24</t>
  </si>
  <si>
    <t>2601662</t>
  </si>
  <si>
    <t>舟山新海景大酒店</t>
  </si>
  <si>
    <t>2022-06-26</t>
  </si>
  <si>
    <t>退房日周结</t>
  </si>
  <si>
    <t>300.00</t>
  </si>
  <si>
    <t>RMB</t>
  </si>
  <si>
    <t>0</t>
  </si>
  <si>
    <t>0.00</t>
  </si>
  <si>
    <t>携程国内直连(DD)</t>
  </si>
  <si>
    <t>01.011249</t>
  </si>
  <si>
    <t>2022-06-24 18:22:35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</si>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</sst>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44736</v>
      </c>
      <c r="G2" s="6">
        <v>44737</v>
      </c>
      <c r="H2" s="4">
        <v>1</v>
      </c>
      <c r="I2" s="4">
        <v>1</v>
      </c>
      <c r="J2" s="4">
        <v>1</v>
      </c>
      <c r="K2" s="4" t="s">
        <v>30</v>
      </c>
      <c r="L2" s="4">
        <v>418.14</v>
      </c>
      <c r="M2" s="4">
        <v>418.14</v>
      </c>
      <c r="N2" s="4" t="s">
        <v>31</v>
      </c>
      <c r="O2" s="4" t="s">
        <v>32</v>
      </c>
      <c r="P2" s="4" t="s">
        <v>33</v>
      </c>
      <c r="Q2" s="4">
        <v>0</v>
      </c>
      <c r="R2" s="7">
        <v>44732</v>
      </c>
      <c r="S2" s="6">
        <v>44752</v>
      </c>
      <c r="T2" s="4" t="s">
        <v>34</v>
      </c>
      <c r="U2" s="4">
        <v>418.14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44736</v>
      </c>
      <c r="G3" s="6">
        <v>44737</v>
      </c>
      <c r="H3" s="4">
        <v>1</v>
      </c>
      <c r="I3" s="4">
        <v>1</v>
      </c>
      <c r="J3" s="4">
        <v>1</v>
      </c>
      <c r="K3" s="4" t="s">
        <v>30</v>
      </c>
      <c r="L3" s="4">
        <v>-418.14</v>
      </c>
      <c r="M3" s="4">
        <v>-418.14</v>
      </c>
      <c r="N3" s="4" t="s">
        <v>31</v>
      </c>
      <c r="O3" s="4" t="s">
        <v>32</v>
      </c>
      <c r="P3" s="4" t="s">
        <v>33</v>
      </c>
      <c r="Q3" s="4">
        <v>0</v>
      </c>
      <c r="R3" s="7">
        <v>44732</v>
      </c>
      <c r="S3" s="6">
        <v>44752</v>
      </c>
      <c r="T3" s="4" t="s">
        <v>34</v>
      </c>
      <c r="U3" s="4">
        <v>-418.14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44736</v>
      </c>
      <c r="G4" s="6">
        <v>44737</v>
      </c>
      <c r="H4" s="4">
        <v>2</v>
      </c>
      <c r="I4" s="4">
        <v>1</v>
      </c>
      <c r="J4" s="4">
        <v>2</v>
      </c>
      <c r="K4" s="4" t="s">
        <v>30</v>
      </c>
      <c r="L4" s="4">
        <v>832</v>
      </c>
      <c r="M4" s="4">
        <v>832</v>
      </c>
      <c r="N4" s="4" t="s">
        <v>40</v>
      </c>
      <c r="O4" s="4" t="s">
        <v>32</v>
      </c>
      <c r="P4" s="4" t="s">
        <v>33</v>
      </c>
      <c r="Q4" s="4">
        <v>0</v>
      </c>
      <c r="R4" s="7">
        <v>44736</v>
      </c>
      <c r="S4" s="6">
        <v>44752</v>
      </c>
      <c r="T4" s="4" t="s">
        <v>34</v>
      </c>
      <c r="U4" s="4">
        <v>832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44736</v>
      </c>
      <c r="G5" s="6">
        <v>44738</v>
      </c>
      <c r="H5" s="4">
        <v>1</v>
      </c>
      <c r="I5" s="4">
        <v>2</v>
      </c>
      <c r="J5" s="4">
        <v>2</v>
      </c>
      <c r="K5" s="4" t="s">
        <v>30</v>
      </c>
      <c r="L5" s="4">
        <v>300</v>
      </c>
      <c r="M5" s="4">
        <v>300</v>
      </c>
      <c r="N5" s="4" t="s">
        <v>44</v>
      </c>
      <c r="O5" s="4" t="s">
        <v>45</v>
      </c>
      <c r="P5" s="4" t="s">
        <v>33</v>
      </c>
      <c r="Q5" s="4">
        <v>0</v>
      </c>
      <c r="R5" s="7">
        <v>44736</v>
      </c>
      <c r="S5" s="6">
        <v>44753</v>
      </c>
      <c r="T5" s="4" t="s">
        <v>34</v>
      </c>
      <c r="U5" s="4">
        <v>300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"/>
  <sheetViews>
    <sheetView tabSelected="1" workbookViewId="0">
      <selection activeCell="A9" sqref="A9:E12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hidden="1" spans="1:9">
      <c r="A2" s="5">
        <v>18164081509</v>
      </c>
      <c r="B2" s="6">
        <v>44736</v>
      </c>
      <c r="C2" s="6">
        <v>44737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0">
      <c r="A3" s="5">
        <v>18193445721</v>
      </c>
      <c r="B3" s="6">
        <v>44736</v>
      </c>
      <c r="C3" s="6">
        <v>44737</v>
      </c>
      <c r="D3" s="4">
        <v>832</v>
      </c>
      <c r="E3" s="4">
        <v>832</v>
      </c>
      <c r="F3" s="8" t="s">
        <v>47</v>
      </c>
      <c r="G3" s="4">
        <f>D3-E3</f>
        <v>0</v>
      </c>
      <c r="H3" s="4" t="str">
        <f>$H$1&amp;F3</f>
        <v>，202206241445140025</v>
      </c>
      <c r="I3" s="4" t="e">
        <f>VLOOKUP(A3,HOP!A:U,21,0)</f>
        <v>#N/A</v>
      </c>
      <c r="J3" s="4">
        <v>6.24</v>
      </c>
    </row>
    <row r="4" s="4" customFormat="1" spans="1:9">
      <c r="A4" s="5">
        <v>18197140832</v>
      </c>
      <c r="B4" s="6">
        <v>44736</v>
      </c>
      <c r="C4" s="6">
        <v>44738</v>
      </c>
      <c r="D4" s="4">
        <v>300</v>
      </c>
      <c r="E4" s="4" t="str">
        <f>VLOOKUP(A4,HOP!A:L,12,0)</f>
        <v>300.00</v>
      </c>
      <c r="F4" s="4" t="str">
        <f>VLOOKUP(A4,HOP!A:C,3,0)</f>
        <v>2601662</v>
      </c>
      <c r="G4" s="4">
        <f>D4-E4</f>
        <v>0</v>
      </c>
      <c r="H4" s="4" t="str">
        <f>$H$1&amp;F4</f>
        <v>，2601662</v>
      </c>
      <c r="I4" s="4" t="str">
        <f>VLOOKUP(A4,HOP!A:U,21,0)</f>
        <v>直采</v>
      </c>
    </row>
    <row r="6" spans="4:4">
      <c r="D6" s="4">
        <f>SUM(D2:D5)</f>
        <v>1132</v>
      </c>
    </row>
    <row r="9" spans="1:5">
      <c r="A9" s="4" t="s">
        <v>48</v>
      </c>
      <c r="D9" s="4">
        <v>300</v>
      </c>
      <c r="E9" s="4">
        <v>351.8</v>
      </c>
    </row>
    <row r="10" spans="1:5">
      <c r="A10" s="4" t="s">
        <v>49</v>
      </c>
      <c r="D10" s="4">
        <v>832</v>
      </c>
      <c r="E10" s="4">
        <v>975.64</v>
      </c>
    </row>
    <row r="11" spans="1:5">
      <c r="A11" s="4" t="s">
        <v>50</v>
      </c>
      <c r="D11" s="4">
        <f>SUBTOTAL(9,D9:D10)</f>
        <v>1132</v>
      </c>
      <c r="E11" s="4">
        <f>SUBTOTAL(9,E9:E10)</f>
        <v>1327.44</v>
      </c>
    </row>
    <row r="12" spans="1:1">
      <c r="A12" s="4" t="s">
        <v>51</v>
      </c>
    </row>
  </sheetData>
  <autoFilter ref="A1:XFD12">
    <filterColumn colId="3">
      <filters blank="1">
        <filter val="300"/>
        <filter val="832"/>
        <filter val="113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E28" sqref="E28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</row>
    <row r="2" s="1" customFormat="1" spans="1:21">
      <c r="A2" s="3">
        <v>18197140832</v>
      </c>
      <c r="B2" s="1" t="s">
        <v>70</v>
      </c>
      <c r="C2" s="1" t="s">
        <v>71</v>
      </c>
      <c r="D2" s="1" t="s">
        <v>72</v>
      </c>
      <c r="E2" s="1" t="s">
        <v>44</v>
      </c>
      <c r="F2" s="1" t="s">
        <v>70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2022-07-11T01:33:13Z</dcterms:created>
  <dcterms:modified xsi:type="dcterms:W3CDTF">2022-07-11T01:41:35Z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7BCE40B21F464E33A00BD229BE6011A1</vt:lpwstr>
  </property>
  <property fmtid="{D5CDD505-2E9C-101B-9397-08002B2CF9AE}" pid="3" name="KSOProductBuildVer">
    <vt:lpwstr>2052-11.1.0.11830</vt:lpwstr>
  </property>
</Properties>
</file>