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</definedName>
  </definedNames>
  <calcPr calcId="144525"/>
</workbook>
</file>

<file path=xl/sharedStrings.xml><?xml version="1.0" encoding="utf-8"?>
<sst xmlns="http://schemas.openxmlformats.org/spreadsheetml/2006/main" count="697" uniqueCount="246">
  <si>
    <t>去哪儿网酒店预付对账单</t>
  </si>
  <si>
    <t>供应商名称：</t>
  </si>
  <si>
    <t>港丰国际</t>
  </si>
  <si>
    <t>结算周期：</t>
  </si>
  <si>
    <t>2022-07-04至2022-07-10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</si>
  <si>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</si>
  <si>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</si>
  <si>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</si>
  <si>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</si>
  <si>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</si>
  <si>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</si>
  <si>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</si>
  <si>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</si>
  <si>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</si>
  <si>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</si>
  <si>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</si>
  <si>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</si>
  <si>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</si>
  <si>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</si>
  <si>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</si>
  <si>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¥23,029.00</t>
  </si>
  <si>
    <t>¥15,918.00</t>
  </si>
  <si>
    <t>¥723.00</t>
  </si>
  <si>
    <t>¥6,388.00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</si>
  <si>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</si>
  <si>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</si>
  <si>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</si>
  <si>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</si>
  <si>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</si>
  <si>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</si>
  <si>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</si>
  <si>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</si>
  <si>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</si>
  <si>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</si>
  <si>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</si>
  <si>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</si>
  <si>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</si>
  <si>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</si>
  <si>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</si>
  <si>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</si>
  <si>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</si>
  <si>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</si>
  <si>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</si>
  <si>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</si>
  <si>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</si>
  <si>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</si>
  <si>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</si>
  <si>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</si>
  <si>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</si>
  <si>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</si>
  <si>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</si>
  <si>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</si>
  <si>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</si>
  <si>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</si>
  <si>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</si>
  <si>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</si>
  <si>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</si>
  <si>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</si>
  <si>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</si>
  <si>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</si>
  <si>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</si>
  <si>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</si>
  <si>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</si>
  <si>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</si>
  <si>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</si>
  <si>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</si>
  <si>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</si>
  <si>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</si>
  <si>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</si>
  <si>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</si>
  <si>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703047827535</t>
  </si>
  <si>
    <t>2610099</t>
  </si>
  <si>
    <t>酒店预付</t>
  </si>
  <si>
    <t>否</t>
  </si>
  <si>
    <t>普通</t>
  </si>
  <si>
    <t>158594879</t>
  </si>
  <si>
    <t>普吉岛帕瑞莎度假村 (SHA Extra Plus)</t>
  </si>
  <si>
    <t>1619975</t>
  </si>
  <si>
    <t>LI/KELVIN</t>
  </si>
  <si>
    <t>2022-07-03</t>
  </si>
  <si>
    <t>2022-07-04</t>
  </si>
  <si>
    <t>2022-07-07</t>
  </si>
  <si>
    <t>¥7,551.00</t>
  </si>
  <si>
    <t>2022-07-04 11:16:36</t>
  </si>
  <si>
    <t>Ocean Pool Suite</t>
  </si>
  <si>
    <t>WEBSITE</t>
  </si>
  <si>
    <t>703048465320</t>
  </si>
  <si>
    <t>2610494</t>
  </si>
  <si>
    <t>158565752</t>
  </si>
  <si>
    <t>曼谷拉差达瑞士酒店 (SHA Extra Plus)</t>
  </si>
  <si>
    <t>HUANG/BIN</t>
  </si>
  <si>
    <t>2022-07-05</t>
  </si>
  <si>
    <t>¥440.00</t>
  </si>
  <si>
    <t>¥45.00</t>
  </si>
  <si>
    <t>¥395.00</t>
  </si>
  <si>
    <t>Swiss Premier Room</t>
  </si>
  <si>
    <t>703046958693</t>
  </si>
  <si>
    <t>2609243</t>
  </si>
  <si>
    <t>158583131</t>
  </si>
  <si>
    <t>洛杉矶机场希尔顿酒店</t>
  </si>
  <si>
    <t>ZHU/HAOCHEN</t>
  </si>
  <si>
    <t>2022-07-02</t>
  </si>
  <si>
    <t>¥2,282.00</t>
  </si>
  <si>
    <t>¥228.00</t>
  </si>
  <si>
    <t>¥2,054.00</t>
  </si>
  <si>
    <t>King room</t>
  </si>
  <si>
    <t>703038487914</t>
  </si>
  <si>
    <t>2601000</t>
  </si>
  <si>
    <t>158543975</t>
  </si>
  <si>
    <t>芭堤雅暹罗海岸酒店 (SHA Extra Plus)</t>
  </si>
  <si>
    <t>WANG/XIULI|MA/JUNMING</t>
  </si>
  <si>
    <t>2022-06-24</t>
  </si>
  <si>
    <t>2022-07-06</t>
  </si>
  <si>
    <t>¥463.00</t>
  </si>
  <si>
    <t>¥43.00</t>
  </si>
  <si>
    <t>¥420.00</t>
  </si>
  <si>
    <t>Tropical Deluxe Room</t>
  </si>
  <si>
    <t>703048085742</t>
  </si>
  <si>
    <t>2611000</t>
  </si>
  <si>
    <t>158571653</t>
  </si>
  <si>
    <t>芭堤雅阿瓦尼度假酒店 (SHA Extra Plus)</t>
  </si>
  <si>
    <t>XU/HAIPENG|HEMMARA/NARONG|BURROWS/CHRISTOPHER</t>
  </si>
  <si>
    <t>2022-08-05</t>
  </si>
  <si>
    <t>2022-08-06</t>
  </si>
  <si>
    <t>¥1,380.00</t>
  </si>
  <si>
    <t>2022-07-07 10:36:02</t>
  </si>
  <si>
    <t>Avani Sea View</t>
  </si>
  <si>
    <t>703051812441</t>
  </si>
  <si>
    <t>2613753</t>
  </si>
  <si>
    <t>243960775</t>
  </si>
  <si>
    <t>盛泰澜曼谷拉普崂中央广场酒店 (SHA Plus+)</t>
  </si>
  <si>
    <t>GUAN/YANWEI</t>
  </si>
  <si>
    <t>2022-07-08</t>
  </si>
  <si>
    <t>2022-07-09</t>
  </si>
  <si>
    <t>¥343.00</t>
  </si>
  <si>
    <t>¥35.00</t>
  </si>
  <si>
    <t>¥308.00</t>
  </si>
  <si>
    <t>Deluxe Room</t>
  </si>
  <si>
    <t>703048230374</t>
  </si>
  <si>
    <t>2611113</t>
  </si>
  <si>
    <t>233677991</t>
  </si>
  <si>
    <t>皇家国家酒店</t>
  </si>
  <si>
    <t>ZHANG/YUNUO|LI/MISU</t>
  </si>
  <si>
    <t>¥1,390.00</t>
  </si>
  <si>
    <t>¥150.00</t>
  </si>
  <si>
    <t>¥1,240.00</t>
  </si>
  <si>
    <t>City Sleeper Double Room</t>
  </si>
  <si>
    <t>703052445157</t>
  </si>
  <si>
    <t>2614403</t>
  </si>
  <si>
    <t>LI/TAO|YAN/XIAOQI</t>
  </si>
  <si>
    <t>2022-07-10</t>
  </si>
  <si>
    <t>¥1,760.00</t>
  </si>
  <si>
    <t>¥180.00</t>
  </si>
  <si>
    <t>¥1,580.00</t>
  </si>
  <si>
    <t>703053964536</t>
  </si>
  <si>
    <t>2615515</t>
  </si>
  <si>
    <t>188933132</t>
  </si>
  <si>
    <t>曼谷素坤逸11号巷美居酒店</t>
  </si>
  <si>
    <t>SUN/WEI</t>
  </si>
  <si>
    <t>¥433.00</t>
  </si>
  <si>
    <t>¥42.00</t>
  </si>
  <si>
    <t>¥391.00</t>
  </si>
  <si>
    <t>deluxe king bed room with bathtub</t>
  </si>
  <si>
    <t>703053843791</t>
  </si>
  <si>
    <t>2616074</t>
  </si>
  <si>
    <t>158549882</t>
  </si>
  <si>
    <t>长滩岛林德酒店</t>
  </si>
  <si>
    <t>ZHANG/HEXIN|LUO/DANDAN|RAO/LINGYU|SHU/JINGWEN</t>
  </si>
  <si>
    <t>2022-07-11</t>
  </si>
  <si>
    <t>2022-07-13</t>
  </si>
  <si>
    <t>¥6,518.00</t>
  </si>
  <si>
    <t>2022-07-10 12:00:01</t>
  </si>
  <si>
    <t>Sea Premier</t>
  </si>
  <si>
    <t>703054391437</t>
  </si>
  <si>
    <t>2616981</t>
  </si>
  <si>
    <t>SONG/LIGUO|PENG/BO</t>
  </si>
  <si>
    <t>2022-07-12</t>
  </si>
  <si>
    <t>¥469.00</t>
  </si>
  <si>
    <t>2022-07-10 19:47:05</t>
  </si>
  <si>
    <t>合计</t>
  </si>
  <si>
    <t/>
  </si>
  <si>
    <t>¥7,111.00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</si>
  <si>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</si>
  <si>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</si>
  <si>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</si>
  <si>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</si>
  <si>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</si>
  <si>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</si>
  <si>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</si>
  <si>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</si>
  <si>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</si>
  <si>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A220712103211481</t>
  </si>
  <si>
    <t>A220712103232481</t>
  </si>
  <si>
    <r>
      <t>总计：</t>
    </r>
    <r>
      <rPr>
        <sz val="10"/>
        <rFont val="Arial"/>
        <charset val="134"/>
      </rPr>
      <t>6388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</si>
  <si>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</si>
  <si>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</si>
  <si>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</si>
  <si>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</si>
  <si>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</si>
  <si>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</si>
  <si>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</si>
  <si>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</si>
  <si>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</si>
  <si>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</si>
  <si>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</si>
  <si>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</si>
  <si>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</si>
  <si>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</si>
  <si>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</si>
  <si>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</si>
  <si>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</si>
  <si>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伦敦英国皇家酒店</t>
  </si>
  <si>
    <t>ZHANG YUNUO,LI MISU</t>
  </si>
  <si>
    <t>退房日周结</t>
  </si>
  <si>
    <t>1240.00</t>
  </si>
  <si>
    <t>RMB</t>
  </si>
  <si>
    <t>0</t>
  </si>
  <si>
    <t>0.00</t>
  </si>
  <si>
    <t>去哪儿直连</t>
  </si>
  <si>
    <t>31</t>
  </si>
  <si>
    <t>2022-07-04 20:47:02</t>
  </si>
  <si>
    <t>汇智国际旅游发展有限公司</t>
  </si>
  <si>
    <t>直连</t>
  </si>
  <si>
    <t>芭堤雅暹罗海岸酒店</t>
  </si>
  <si>
    <t>WANG XIULI,MA JUNMING</t>
  </si>
  <si>
    <t>420.00</t>
  </si>
  <si>
    <t>2022-06-24 14:56:58</t>
  </si>
  <si>
    <t>直采</t>
  </si>
  <si>
    <t>曼谷素坤逸11号美居酒店</t>
  </si>
  <si>
    <t>SUN WEI</t>
  </si>
  <si>
    <t>391.00</t>
  </si>
  <si>
    <t>2022-07-09 09:34:53</t>
  </si>
  <si>
    <t>曼谷拉查达瑞士酒店</t>
  </si>
  <si>
    <t>LI TAO,YAN XIAOQI</t>
  </si>
  <si>
    <t>1580.00</t>
  </si>
  <si>
    <t>2022-07-08 11:51:26</t>
  </si>
  <si>
    <t>盛泰澜拉普崂中央广场酒店</t>
  </si>
  <si>
    <t>GUAN YANWEI</t>
  </si>
  <si>
    <t>308.00</t>
  </si>
  <si>
    <t>2022-07-07 14:01:59</t>
  </si>
  <si>
    <t>HUANG BIN</t>
  </si>
  <si>
    <t>395.00</t>
  </si>
  <si>
    <t>2022-07-04 10:24:08</t>
  </si>
  <si>
    <t>ZHU HAOCHEN</t>
  </si>
  <si>
    <t>2054.00</t>
  </si>
  <si>
    <t>2022-07-02 14:29:25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</si>
</sst>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82</v>
      </c>
      <c r="T2" s="7" t="s">
        <v>83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91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2</v>
      </c>
      <c r="N4" s="7" t="s">
        <v>101</v>
      </c>
      <c r="O4" s="7" t="s">
        <v>79</v>
      </c>
      <c r="P4" s="7" t="s">
        <v>91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1</v>
      </c>
      <c r="N5" s="7" t="s">
        <v>111</v>
      </c>
      <c r="O5" s="7" t="s">
        <v>91</v>
      </c>
      <c r="P5" s="7" t="s">
        <v>112</v>
      </c>
      <c r="Q5" s="7"/>
      <c r="R5" s="11" t="s">
        <v>113</v>
      </c>
      <c r="S5" s="12" t="s">
        <v>19</v>
      </c>
      <c r="T5" s="7"/>
      <c r="U5" s="11" t="s">
        <v>19</v>
      </c>
      <c r="V5" s="11" t="s">
        <v>113</v>
      </c>
      <c r="W5" s="12" t="s">
        <v>114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119</v>
      </c>
      <c r="H6" s="7" t="s">
        <v>120</v>
      </c>
      <c r="I6" s="7" t="s">
        <v>77</v>
      </c>
      <c r="J6" s="7" t="s">
        <v>2</v>
      </c>
      <c r="K6" s="7" t="s">
        <v>121</v>
      </c>
      <c r="L6" s="7">
        <v>2</v>
      </c>
      <c r="M6" s="7">
        <v>1</v>
      </c>
      <c r="N6" s="7" t="s">
        <v>80</v>
      </c>
      <c r="O6" s="7" t="s">
        <v>122</v>
      </c>
      <c r="P6" s="7" t="s">
        <v>123</v>
      </c>
      <c r="Q6" s="7"/>
      <c r="R6" s="11" t="s">
        <v>124</v>
      </c>
      <c r="S6" s="12" t="s">
        <v>124</v>
      </c>
      <c r="T6" s="7" t="s">
        <v>125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126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129</v>
      </c>
      <c r="H7" s="7" t="s">
        <v>130</v>
      </c>
      <c r="I7" s="7" t="s">
        <v>77</v>
      </c>
      <c r="J7" s="7" t="s">
        <v>2</v>
      </c>
      <c r="K7" s="7" t="s">
        <v>131</v>
      </c>
      <c r="L7" s="7">
        <v>1</v>
      </c>
      <c r="M7" s="7">
        <v>1</v>
      </c>
      <c r="N7" s="7" t="s">
        <v>81</v>
      </c>
      <c r="O7" s="7" t="s">
        <v>132</v>
      </c>
      <c r="P7" s="7" t="s">
        <v>133</v>
      </c>
      <c r="Q7" s="7"/>
      <c r="R7" s="11" t="s">
        <v>134</v>
      </c>
      <c r="S7" s="12" t="s">
        <v>19</v>
      </c>
      <c r="T7" s="7"/>
      <c r="U7" s="11" t="s">
        <v>19</v>
      </c>
      <c r="V7" s="11" t="s">
        <v>134</v>
      </c>
      <c r="W7" s="12" t="s">
        <v>135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138</v>
      </c>
      <c r="B8" s="6" t="s">
        <v>139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140</v>
      </c>
      <c r="H8" s="7" t="s">
        <v>141</v>
      </c>
      <c r="I8" s="7" t="s">
        <v>77</v>
      </c>
      <c r="J8" s="7" t="s">
        <v>2</v>
      </c>
      <c r="K8" s="7" t="s">
        <v>142</v>
      </c>
      <c r="L8" s="7">
        <v>1</v>
      </c>
      <c r="M8" s="7">
        <v>1</v>
      </c>
      <c r="N8" s="7" t="s">
        <v>80</v>
      </c>
      <c r="O8" s="7" t="s">
        <v>132</v>
      </c>
      <c r="P8" s="7" t="s">
        <v>133</v>
      </c>
      <c r="Q8" s="7"/>
      <c r="R8" s="11" t="s">
        <v>143</v>
      </c>
      <c r="S8" s="12" t="s">
        <v>19</v>
      </c>
      <c r="T8" s="7"/>
      <c r="U8" s="11" t="s">
        <v>19</v>
      </c>
      <c r="V8" s="11" t="s">
        <v>143</v>
      </c>
      <c r="W8" s="12" t="s">
        <v>144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147</v>
      </c>
      <c r="B9" s="6" t="s">
        <v>148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88</v>
      </c>
      <c r="H9" s="7" t="s">
        <v>89</v>
      </c>
      <c r="I9" s="7" t="s">
        <v>77</v>
      </c>
      <c r="J9" s="7" t="s">
        <v>2</v>
      </c>
      <c r="K9" s="7" t="s">
        <v>149</v>
      </c>
      <c r="L9" s="7">
        <v>2</v>
      </c>
      <c r="M9" s="7">
        <v>2</v>
      </c>
      <c r="N9" s="7" t="s">
        <v>132</v>
      </c>
      <c r="O9" s="7" t="s">
        <v>132</v>
      </c>
      <c r="P9" s="7" t="s">
        <v>150</v>
      </c>
      <c r="Q9" s="7"/>
      <c r="R9" s="11" t="s">
        <v>151</v>
      </c>
      <c r="S9" s="12" t="s">
        <v>19</v>
      </c>
      <c r="T9" s="7"/>
      <c r="U9" s="11" t="s">
        <v>19</v>
      </c>
      <c r="V9" s="11" t="s">
        <v>151</v>
      </c>
      <c r="W9" s="12" t="s">
        <v>152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153</v>
      </c>
      <c r="AD9" t="s">
        <v>6</v>
      </c>
      <c r="AE9" t="s">
        <v>95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154</v>
      </c>
      <c r="B10" s="6" t="s">
        <v>155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156</v>
      </c>
      <c r="H10" s="7" t="s">
        <v>157</v>
      </c>
      <c r="I10" s="7" t="s">
        <v>77</v>
      </c>
      <c r="J10" s="7" t="s">
        <v>2</v>
      </c>
      <c r="K10" s="7" t="s">
        <v>158</v>
      </c>
      <c r="L10" s="7">
        <v>1</v>
      </c>
      <c r="M10" s="7">
        <v>1</v>
      </c>
      <c r="N10" s="7" t="s">
        <v>133</v>
      </c>
      <c r="O10" s="7" t="s">
        <v>133</v>
      </c>
      <c r="P10" s="7" t="s">
        <v>150</v>
      </c>
      <c r="Q10" s="7"/>
      <c r="R10" s="11" t="s">
        <v>159</v>
      </c>
      <c r="S10" s="12" t="s">
        <v>19</v>
      </c>
      <c r="T10" s="7"/>
      <c r="U10" s="11" t="s">
        <v>19</v>
      </c>
      <c r="V10" s="11" t="s">
        <v>159</v>
      </c>
      <c r="W10" s="12" t="s">
        <v>160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161</v>
      </c>
      <c r="AD10" t="s">
        <v>6</v>
      </c>
      <c r="AE10" t="s">
        <v>162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163</v>
      </c>
      <c r="B11" s="6" t="s">
        <v>164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165</v>
      </c>
      <c r="H11" s="7" t="s">
        <v>166</v>
      </c>
      <c r="I11" s="7" t="s">
        <v>77</v>
      </c>
      <c r="J11" s="7" t="s">
        <v>2</v>
      </c>
      <c r="K11" s="7" t="s">
        <v>167</v>
      </c>
      <c r="L11" s="7">
        <v>1</v>
      </c>
      <c r="M11" s="7">
        <v>2</v>
      </c>
      <c r="N11" s="7" t="s">
        <v>133</v>
      </c>
      <c r="O11" s="7" t="s">
        <v>168</v>
      </c>
      <c r="P11" s="7" t="s">
        <v>169</v>
      </c>
      <c r="Q11" s="7"/>
      <c r="R11" s="11" t="s">
        <v>170</v>
      </c>
      <c r="S11" s="12" t="s">
        <v>170</v>
      </c>
      <c r="T11" s="7" t="s">
        <v>171</v>
      </c>
      <c r="U11" s="11" t="s">
        <v>19</v>
      </c>
      <c r="V11" s="11" t="s">
        <v>19</v>
      </c>
      <c r="W11" s="12" t="s">
        <v>19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19</v>
      </c>
      <c r="AD11" t="s">
        <v>6</v>
      </c>
      <c r="AE11" t="s">
        <v>172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173</v>
      </c>
      <c r="B12" s="6" t="s">
        <v>174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156</v>
      </c>
      <c r="H12" s="7" t="s">
        <v>157</v>
      </c>
      <c r="I12" s="7" t="s">
        <v>77</v>
      </c>
      <c r="J12" s="7" t="s">
        <v>2</v>
      </c>
      <c r="K12" s="7" t="s">
        <v>175</v>
      </c>
      <c r="L12" s="7">
        <v>1</v>
      </c>
      <c r="M12" s="7">
        <v>1</v>
      </c>
      <c r="N12" s="7" t="s">
        <v>150</v>
      </c>
      <c r="O12" s="7" t="s">
        <v>176</v>
      </c>
      <c r="P12" s="7" t="s">
        <v>169</v>
      </c>
      <c r="Q12" s="7"/>
      <c r="R12" s="11" t="s">
        <v>177</v>
      </c>
      <c r="S12" s="12" t="s">
        <v>177</v>
      </c>
      <c r="T12" s="7" t="s">
        <v>178</v>
      </c>
      <c r="U12" s="11" t="s">
        <v>19</v>
      </c>
      <c r="V12" s="11" t="s">
        <v>19</v>
      </c>
      <c r="W12" s="12" t="s">
        <v>19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19</v>
      </c>
      <c r="AD12" t="s">
        <v>6</v>
      </c>
      <c r="AE12" t="s">
        <v>162</v>
      </c>
      <c r="AF12" t="s">
        <v>85</v>
      </c>
      <c r="AG12" t="s">
        <v>73</v>
      </c>
      <c r="AH12" t="s">
        <v>19</v>
      </c>
    </row>
    <row r="13" customHeight="1" spans="1:32">
      <c r="A13" s="10" t="s">
        <v>179</v>
      </c>
      <c r="B13" s="10"/>
      <c r="C13" s="10" t="s">
        <v>180</v>
      </c>
      <c r="D13" s="10"/>
      <c r="E13" s="10"/>
      <c r="F13" s="10"/>
      <c r="G13" s="10" t="s">
        <v>180</v>
      </c>
      <c r="H13" s="10" t="s">
        <v>180</v>
      </c>
      <c r="I13" s="10" t="s">
        <v>180</v>
      </c>
      <c r="J13" s="10" t="s">
        <v>180</v>
      </c>
      <c r="K13" s="10" t="s">
        <v>180</v>
      </c>
      <c r="L13" s="10" t="s">
        <v>180</v>
      </c>
      <c r="M13" s="10" t="s">
        <v>180</v>
      </c>
      <c r="N13" s="10" t="s">
        <v>180</v>
      </c>
      <c r="O13" s="10" t="s">
        <v>180</v>
      </c>
      <c r="P13" s="10" t="s">
        <v>180</v>
      </c>
      <c r="Q13" s="10"/>
      <c r="R13" s="13" t="s">
        <v>20</v>
      </c>
      <c r="S13" s="13" t="s">
        <v>21</v>
      </c>
      <c r="T13" s="10" t="s">
        <v>180</v>
      </c>
      <c r="U13" s="13"/>
      <c r="V13" s="13" t="s">
        <v>181</v>
      </c>
      <c r="W13" s="13" t="s">
        <v>22</v>
      </c>
      <c r="X13" s="13"/>
      <c r="Y13" s="13"/>
      <c r="Z13" s="13"/>
      <c r="AA13" s="10"/>
      <c r="AB13" s="13"/>
      <c r="AC13" s="10"/>
      <c r="AD13" s="10" t="s">
        <v>180</v>
      </c>
      <c r="AE13" s="10"/>
      <c r="AF1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182</v>
      </c>
      <c r="B1" s="4" t="s">
        <v>183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184</v>
      </c>
      <c r="H1" s="4" t="s">
        <v>185</v>
      </c>
      <c r="I1" s="4" t="s">
        <v>13</v>
      </c>
      <c r="J1" s="4" t="s">
        <v>17</v>
      </c>
      <c r="K1" s="4" t="s">
        <v>18</v>
      </c>
      <c r="L1" s="9" t="s">
        <v>186</v>
      </c>
      <c r="M1" s="4" t="s">
        <v>187</v>
      </c>
      <c r="N1" s="4" t="s">
        <v>188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189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9" sqref="A19:C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190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9">
      <c r="A3" s="6" t="s">
        <v>86</v>
      </c>
      <c r="B3" s="7" t="s">
        <v>80</v>
      </c>
      <c r="C3" s="7" t="s">
        <v>91</v>
      </c>
      <c r="D3" s="3">
        <v>395</v>
      </c>
      <c r="E3" t="str">
        <f>VLOOKUP(A3,HOP!A:L,12,0)</f>
        <v>395.00</v>
      </c>
      <c r="F3" t="str">
        <f>VLOOKUP(A3,HOP!A:C,3,0)</f>
        <v>2610494</v>
      </c>
      <c r="G3">
        <f t="shared" ref="G3:G12" si="0">D3-E3</f>
        <v>0</v>
      </c>
      <c r="H3" t="str">
        <f t="shared" ref="H3:H12" si="1">$H$1&amp;F3</f>
        <v>，2610494</v>
      </c>
      <c r="I3" t="str">
        <f>VLOOKUP(A3,HOP!A:U,21,0)</f>
        <v>直采</v>
      </c>
    </row>
    <row r="4" ht="14.25" customHeight="1" spans="1:9">
      <c r="A4" s="6" t="s">
        <v>96</v>
      </c>
      <c r="B4" s="7" t="s">
        <v>79</v>
      </c>
      <c r="C4" s="7" t="s">
        <v>91</v>
      </c>
      <c r="D4" s="3">
        <v>2054</v>
      </c>
      <c r="E4" t="str">
        <f>VLOOKUP(A4,HOP!A:L,12,0)</f>
        <v>2054.00</v>
      </c>
      <c r="F4" t="str">
        <f>VLOOKUP(A4,HOP!A:C,3,0)</f>
        <v>2609243</v>
      </c>
      <c r="G4">
        <f t="shared" si="0"/>
        <v>0</v>
      </c>
      <c r="H4" t="str">
        <f t="shared" si="1"/>
        <v>，2609243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91</v>
      </c>
      <c r="C5" s="7" t="s">
        <v>112</v>
      </c>
      <c r="D5" s="3">
        <v>420</v>
      </c>
      <c r="E5" t="str">
        <f>VLOOKUP(A5,HOP!A:L,12,0)</f>
        <v>420.00</v>
      </c>
      <c r="F5" t="str">
        <f>VLOOKUP(A5,HOP!A:C,3,0)</f>
        <v>2601000</v>
      </c>
      <c r="G5">
        <f t="shared" si="0"/>
        <v>0</v>
      </c>
      <c r="H5" t="str">
        <f t="shared" si="1"/>
        <v>，2601000</v>
      </c>
      <c r="I5" t="str">
        <f>VLOOKUP(A5,HOP!A:U,21,0)</f>
        <v>直采</v>
      </c>
    </row>
    <row r="6" ht="14.25" hidden="1" customHeight="1" spans="1:9">
      <c r="A6" s="6" t="s">
        <v>117</v>
      </c>
      <c r="B6" s="7" t="s">
        <v>122</v>
      </c>
      <c r="C6" s="7" t="s">
        <v>123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t="14.25" customHeight="1" spans="1:9">
      <c r="A7" s="6" t="s">
        <v>127</v>
      </c>
      <c r="B7" s="7" t="s">
        <v>132</v>
      </c>
      <c r="C7" s="7" t="s">
        <v>133</v>
      </c>
      <c r="D7" s="3">
        <v>308</v>
      </c>
      <c r="E7" t="str">
        <f>VLOOKUP(A7,HOP!A:L,12,0)</f>
        <v>308.00</v>
      </c>
      <c r="F7" t="str">
        <f>VLOOKUP(A7,HOP!A:C,3,0)</f>
        <v>2613753</v>
      </c>
      <c r="G7">
        <f t="shared" si="0"/>
        <v>0</v>
      </c>
      <c r="H7" t="str">
        <f t="shared" si="1"/>
        <v>，2613753</v>
      </c>
      <c r="I7" t="str">
        <f>VLOOKUP(A7,HOP!A:U,21,0)</f>
        <v>直采</v>
      </c>
    </row>
    <row r="8" ht="14.25" customHeight="1" spans="1:9">
      <c r="A8" s="6" t="s">
        <v>138</v>
      </c>
      <c r="B8" s="7" t="s">
        <v>132</v>
      </c>
      <c r="C8" s="7" t="s">
        <v>133</v>
      </c>
      <c r="D8" s="3">
        <v>1240</v>
      </c>
      <c r="E8" t="str">
        <f>VLOOKUP(A8,HOP!A:L,12,0)</f>
        <v>1240.00</v>
      </c>
      <c r="F8" t="str">
        <f>VLOOKUP(A8,HOP!A:C,3,0)</f>
        <v>2611113</v>
      </c>
      <c r="G8">
        <f t="shared" si="0"/>
        <v>0</v>
      </c>
      <c r="H8" t="str">
        <f t="shared" si="1"/>
        <v>，2611113</v>
      </c>
      <c r="I8" t="str">
        <f>VLOOKUP(A8,HOP!A:U,21,0)</f>
        <v>直连</v>
      </c>
    </row>
    <row r="9" ht="14.25" customHeight="1" spans="1:9">
      <c r="A9" s="6" t="s">
        <v>147</v>
      </c>
      <c r="B9" s="7" t="s">
        <v>132</v>
      </c>
      <c r="C9" s="7" t="s">
        <v>150</v>
      </c>
      <c r="D9" s="3">
        <v>1580</v>
      </c>
      <c r="E9" t="str">
        <f>VLOOKUP(A9,HOP!A:L,12,0)</f>
        <v>1580.00</v>
      </c>
      <c r="F9" t="str">
        <f>VLOOKUP(A9,HOP!A:C,3,0)</f>
        <v>2614403</v>
      </c>
      <c r="G9">
        <f t="shared" si="0"/>
        <v>0</v>
      </c>
      <c r="H9" t="str">
        <f t="shared" si="1"/>
        <v>，2614403</v>
      </c>
      <c r="I9" t="str">
        <f>VLOOKUP(A9,HOP!A:U,21,0)</f>
        <v>直采</v>
      </c>
    </row>
    <row r="10" ht="14.25" customHeight="1" spans="1:9">
      <c r="A10" s="6" t="s">
        <v>154</v>
      </c>
      <c r="B10" s="7" t="s">
        <v>133</v>
      </c>
      <c r="C10" s="7" t="s">
        <v>150</v>
      </c>
      <c r="D10" s="3">
        <v>391</v>
      </c>
      <c r="E10" t="str">
        <f>VLOOKUP(A10,HOP!A:L,12,0)</f>
        <v>391.00</v>
      </c>
      <c r="F10" t="str">
        <f>VLOOKUP(A10,HOP!A:C,3,0)</f>
        <v>2615515</v>
      </c>
      <c r="G10">
        <f t="shared" si="0"/>
        <v>0</v>
      </c>
      <c r="H10" t="str">
        <f t="shared" si="1"/>
        <v>，2615515</v>
      </c>
      <c r="I10" t="str">
        <f>VLOOKUP(A10,HOP!A:U,21,0)</f>
        <v>直采</v>
      </c>
    </row>
    <row r="11" ht="14.25" hidden="1" customHeight="1" spans="1:9">
      <c r="A11" s="6" t="s">
        <v>163</v>
      </c>
      <c r="B11" s="7" t="s">
        <v>168</v>
      </c>
      <c r="C11" s="7" t="s">
        <v>169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t="14.25" hidden="1" customHeight="1" spans="1:9">
      <c r="A12" s="6" t="s">
        <v>173</v>
      </c>
      <c r="B12" s="7" t="s">
        <v>176</v>
      </c>
      <c r="C12" s="7" t="s">
        <v>169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4" spans="4:4">
      <c r="D14" s="3">
        <f>SUM(D2:D13)</f>
        <v>6388</v>
      </c>
    </row>
    <row r="15" ht="14.25" spans="4:4">
      <c r="D15" s="8" t="s">
        <v>23</v>
      </c>
    </row>
    <row r="19" spans="1:3">
      <c r="A19" t="s">
        <v>191</v>
      </c>
      <c r="C19">
        <v>3094</v>
      </c>
    </row>
    <row r="20" spans="1:3">
      <c r="A20" t="s">
        <v>192</v>
      </c>
      <c r="C20">
        <v>3294</v>
      </c>
    </row>
    <row r="21" spans="1:3">
      <c r="A21" s="5" t="s">
        <v>193</v>
      </c>
      <c r="C21">
        <f>SUBTOTAL(9,C19:C20)</f>
        <v>6388</v>
      </c>
    </row>
  </sheetData>
  <autoFilter ref="A1:I12">
    <filterColumn colId="3">
      <filters>
        <filter val="308.00"/>
        <filter val="391.00"/>
        <filter val="395.00"/>
        <filter val="420.00"/>
        <filter val="2,054.00"/>
        <filter val="1,240.00"/>
        <filter val="1,580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D1" sqref="D$1:D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1">
      <c r="A1" s="2" t="s">
        <v>194</v>
      </c>
      <c r="B1" s="2" t="s">
        <v>195</v>
      </c>
      <c r="C1" s="2" t="s">
        <v>196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197</v>
      </c>
      <c r="I1" s="2" t="s">
        <v>198</v>
      </c>
      <c r="J1" s="2" t="s">
        <v>199</v>
      </c>
      <c r="K1" s="2" t="s">
        <v>200</v>
      </c>
      <c r="L1" s="2" t="s">
        <v>201</v>
      </c>
      <c r="M1" s="2" t="s">
        <v>202</v>
      </c>
      <c r="N1" s="2" t="s">
        <v>203</v>
      </c>
      <c r="O1" s="2" t="s">
        <v>204</v>
      </c>
      <c r="P1" s="2" t="s">
        <v>205</v>
      </c>
      <c r="Q1" s="2" t="s">
        <v>206</v>
      </c>
      <c r="R1" s="2" t="s">
        <v>207</v>
      </c>
      <c r="S1" s="2" t="s">
        <v>208</v>
      </c>
      <c r="T1" s="2" t="s">
        <v>209</v>
      </c>
      <c r="U1" s="2" t="s">
        <v>210</v>
      </c>
    </row>
    <row r="2" s="1" customFormat="1" spans="1:21">
      <c r="A2" s="1" t="s">
        <v>138</v>
      </c>
      <c r="B2" s="1" t="s">
        <v>80</v>
      </c>
      <c r="C2" s="1" t="s">
        <v>139</v>
      </c>
      <c r="D2" s="1" t="s">
        <v>211</v>
      </c>
      <c r="E2" s="1" t="s">
        <v>212</v>
      </c>
      <c r="F2" s="1" t="s">
        <v>132</v>
      </c>
      <c r="G2" s="1" t="s">
        <v>133</v>
      </c>
      <c r="H2" s="1" t="s">
        <v>213</v>
      </c>
      <c r="I2" s="1" t="s">
        <v>214</v>
      </c>
      <c r="J2" s="1" t="s">
        <v>215</v>
      </c>
      <c r="K2" s="1" t="s">
        <v>214</v>
      </c>
      <c r="L2" s="1" t="s">
        <v>214</v>
      </c>
      <c r="M2" s="1" t="s">
        <v>216</v>
      </c>
      <c r="N2" s="1" t="s">
        <v>216</v>
      </c>
      <c r="O2" s="1" t="s">
        <v>217</v>
      </c>
      <c r="P2" s="1" t="s">
        <v>218</v>
      </c>
      <c r="Q2" s="1" t="s">
        <v>219</v>
      </c>
      <c r="R2" s="1" t="s">
        <v>220</v>
      </c>
      <c r="S2" s="1" t="s">
        <v>73</v>
      </c>
      <c r="T2" s="1" t="s">
        <v>221</v>
      </c>
      <c r="U2" s="1" t="s">
        <v>222</v>
      </c>
    </row>
    <row r="3" s="1" customFormat="1" spans="1:21">
      <c r="A3" s="1" t="s">
        <v>106</v>
      </c>
      <c r="B3" s="1" t="s">
        <v>111</v>
      </c>
      <c r="C3" s="1" t="s">
        <v>107</v>
      </c>
      <c r="D3" s="1" t="s">
        <v>223</v>
      </c>
      <c r="E3" s="1" t="s">
        <v>224</v>
      </c>
      <c r="F3" s="1" t="s">
        <v>91</v>
      </c>
      <c r="G3" s="1" t="s">
        <v>112</v>
      </c>
      <c r="H3" s="1" t="s">
        <v>213</v>
      </c>
      <c r="I3" s="1" t="s">
        <v>225</v>
      </c>
      <c r="J3" s="1" t="s">
        <v>215</v>
      </c>
      <c r="K3" s="1" t="s">
        <v>225</v>
      </c>
      <c r="L3" s="1" t="s">
        <v>225</v>
      </c>
      <c r="M3" s="1" t="s">
        <v>216</v>
      </c>
      <c r="N3" s="1" t="s">
        <v>216</v>
      </c>
      <c r="O3" s="1" t="s">
        <v>217</v>
      </c>
      <c r="P3" s="1" t="s">
        <v>218</v>
      </c>
      <c r="Q3" s="1" t="s">
        <v>219</v>
      </c>
      <c r="R3" s="1" t="s">
        <v>226</v>
      </c>
      <c r="S3" s="1" t="s">
        <v>73</v>
      </c>
      <c r="T3" s="1" t="s">
        <v>221</v>
      </c>
      <c r="U3" s="1" t="s">
        <v>227</v>
      </c>
    </row>
    <row r="4" s="1" customFormat="1" spans="1:21">
      <c r="A4" s="1" t="s">
        <v>154</v>
      </c>
      <c r="B4" s="1" t="s">
        <v>133</v>
      </c>
      <c r="C4" s="1" t="s">
        <v>155</v>
      </c>
      <c r="D4" s="1" t="s">
        <v>228</v>
      </c>
      <c r="E4" s="1" t="s">
        <v>229</v>
      </c>
      <c r="F4" s="1" t="s">
        <v>133</v>
      </c>
      <c r="G4" s="1" t="s">
        <v>150</v>
      </c>
      <c r="H4" s="1" t="s">
        <v>213</v>
      </c>
      <c r="I4" s="1" t="s">
        <v>230</v>
      </c>
      <c r="J4" s="1" t="s">
        <v>215</v>
      </c>
      <c r="K4" s="1" t="s">
        <v>230</v>
      </c>
      <c r="L4" s="1" t="s">
        <v>230</v>
      </c>
      <c r="M4" s="1" t="s">
        <v>216</v>
      </c>
      <c r="N4" s="1" t="s">
        <v>216</v>
      </c>
      <c r="O4" s="1" t="s">
        <v>217</v>
      </c>
      <c r="P4" s="1" t="s">
        <v>218</v>
      </c>
      <c r="Q4" s="1" t="s">
        <v>219</v>
      </c>
      <c r="R4" s="1" t="s">
        <v>231</v>
      </c>
      <c r="S4" s="1" t="s">
        <v>73</v>
      </c>
      <c r="T4" s="1" t="s">
        <v>221</v>
      </c>
      <c r="U4" s="1" t="s">
        <v>227</v>
      </c>
    </row>
    <row r="5" s="1" customFormat="1" spans="1:21">
      <c r="A5" s="1" t="s">
        <v>147</v>
      </c>
      <c r="B5" s="1" t="s">
        <v>132</v>
      </c>
      <c r="C5" s="1" t="s">
        <v>148</v>
      </c>
      <c r="D5" s="1" t="s">
        <v>232</v>
      </c>
      <c r="E5" s="1" t="s">
        <v>233</v>
      </c>
      <c r="F5" s="1" t="s">
        <v>132</v>
      </c>
      <c r="G5" s="1" t="s">
        <v>150</v>
      </c>
      <c r="H5" s="1" t="s">
        <v>213</v>
      </c>
      <c r="I5" s="1" t="s">
        <v>234</v>
      </c>
      <c r="J5" s="1" t="s">
        <v>215</v>
      </c>
      <c r="K5" s="1" t="s">
        <v>234</v>
      </c>
      <c r="L5" s="1" t="s">
        <v>234</v>
      </c>
      <c r="M5" s="1" t="s">
        <v>216</v>
      </c>
      <c r="N5" s="1" t="s">
        <v>216</v>
      </c>
      <c r="O5" s="1" t="s">
        <v>217</v>
      </c>
      <c r="P5" s="1" t="s">
        <v>218</v>
      </c>
      <c r="Q5" s="1" t="s">
        <v>219</v>
      </c>
      <c r="R5" s="1" t="s">
        <v>235</v>
      </c>
      <c r="S5" s="1" t="s">
        <v>73</v>
      </c>
      <c r="T5" s="1" t="s">
        <v>221</v>
      </c>
      <c r="U5" s="1" t="s">
        <v>227</v>
      </c>
    </row>
    <row r="6" s="1" customFormat="1" spans="1:21">
      <c r="A6" s="1" t="s">
        <v>127</v>
      </c>
      <c r="B6" s="1" t="s">
        <v>81</v>
      </c>
      <c r="C6" s="1" t="s">
        <v>128</v>
      </c>
      <c r="D6" s="1" t="s">
        <v>236</v>
      </c>
      <c r="E6" s="1" t="s">
        <v>237</v>
      </c>
      <c r="F6" s="1" t="s">
        <v>132</v>
      </c>
      <c r="G6" s="1" t="s">
        <v>133</v>
      </c>
      <c r="H6" s="1" t="s">
        <v>213</v>
      </c>
      <c r="I6" s="1" t="s">
        <v>238</v>
      </c>
      <c r="J6" s="1" t="s">
        <v>215</v>
      </c>
      <c r="K6" s="1" t="s">
        <v>238</v>
      </c>
      <c r="L6" s="1" t="s">
        <v>238</v>
      </c>
      <c r="M6" s="1" t="s">
        <v>216</v>
      </c>
      <c r="N6" s="1" t="s">
        <v>216</v>
      </c>
      <c r="O6" s="1" t="s">
        <v>217</v>
      </c>
      <c r="P6" s="1" t="s">
        <v>218</v>
      </c>
      <c r="Q6" s="1" t="s">
        <v>219</v>
      </c>
      <c r="R6" s="1" t="s">
        <v>239</v>
      </c>
      <c r="S6" s="1" t="s">
        <v>73</v>
      </c>
      <c r="T6" s="1" t="s">
        <v>221</v>
      </c>
      <c r="U6" s="1" t="s">
        <v>227</v>
      </c>
    </row>
    <row r="7" s="1" customFormat="1" spans="1:21">
      <c r="A7" s="1" t="s">
        <v>86</v>
      </c>
      <c r="B7" s="1" t="s">
        <v>80</v>
      </c>
      <c r="C7" s="1" t="s">
        <v>87</v>
      </c>
      <c r="D7" s="1" t="s">
        <v>232</v>
      </c>
      <c r="E7" s="1" t="s">
        <v>240</v>
      </c>
      <c r="F7" s="1" t="s">
        <v>80</v>
      </c>
      <c r="G7" s="1" t="s">
        <v>91</v>
      </c>
      <c r="H7" s="1" t="s">
        <v>213</v>
      </c>
      <c r="I7" s="1" t="s">
        <v>241</v>
      </c>
      <c r="J7" s="1" t="s">
        <v>215</v>
      </c>
      <c r="K7" s="1" t="s">
        <v>241</v>
      </c>
      <c r="L7" s="1" t="s">
        <v>241</v>
      </c>
      <c r="M7" s="1" t="s">
        <v>216</v>
      </c>
      <c r="N7" s="1" t="s">
        <v>216</v>
      </c>
      <c r="O7" s="1" t="s">
        <v>217</v>
      </c>
      <c r="P7" s="1" t="s">
        <v>218</v>
      </c>
      <c r="Q7" s="1" t="s">
        <v>219</v>
      </c>
      <c r="R7" s="1" t="s">
        <v>242</v>
      </c>
      <c r="S7" s="1" t="s">
        <v>73</v>
      </c>
      <c r="T7" s="1" t="s">
        <v>221</v>
      </c>
      <c r="U7" s="1" t="s">
        <v>227</v>
      </c>
    </row>
    <row r="8" s="1" customFormat="1" spans="1:21">
      <c r="A8" s="1" t="s">
        <v>96</v>
      </c>
      <c r="B8" s="1" t="s">
        <v>101</v>
      </c>
      <c r="C8" s="1" t="s">
        <v>97</v>
      </c>
      <c r="D8" s="1" t="s">
        <v>99</v>
      </c>
      <c r="E8" s="1" t="s">
        <v>243</v>
      </c>
      <c r="F8" s="1" t="s">
        <v>79</v>
      </c>
      <c r="G8" s="1" t="s">
        <v>91</v>
      </c>
      <c r="H8" s="1" t="s">
        <v>213</v>
      </c>
      <c r="I8" s="1" t="s">
        <v>244</v>
      </c>
      <c r="J8" s="1" t="s">
        <v>215</v>
      </c>
      <c r="K8" s="1" t="s">
        <v>244</v>
      </c>
      <c r="L8" s="1" t="s">
        <v>244</v>
      </c>
      <c r="M8" s="1" t="s">
        <v>216</v>
      </c>
      <c r="N8" s="1" t="s">
        <v>216</v>
      </c>
      <c r="O8" s="1" t="s">
        <v>217</v>
      </c>
      <c r="P8" s="1" t="s">
        <v>218</v>
      </c>
      <c r="Q8" s="1" t="s">
        <v>219</v>
      </c>
      <c r="R8" s="1" t="s">
        <v>245</v>
      </c>
      <c r="S8" s="1" t="s">
        <v>73</v>
      </c>
      <c r="T8" s="1" t="s">
        <v>221</v>
      </c>
      <c r="U8" s="1" t="s">
        <v>222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2022-07-12T02:33:37Z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4ECD262D8A1146F3BD986AC74F2353CE</vt:lpwstr>
  </property>
</Properties>
</file>