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<sst xmlns="http://schemas.openxmlformats.org/spreadsheetml/2006/main" count="150" uniqueCount="93">
  <si>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</si>
  <si>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</si>
  <si>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</si>
  <si>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</si>
  <si>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</si>
  <si>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</si>
  <si>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</si>
  <si>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</si>
  <si>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</si>
  <si>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</si>
  <si>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</si>
  <si>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</si>
  <si>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</si>
  <si>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</si>
  <si>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</si>
  <si>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</si>
  <si>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</si>
  <si>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</si>
  <si>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</si>
  <si>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</si>
  <si>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</si>
  <si>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</si>
  <si>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</si>
  <si>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</si>
  <si>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</si>
  <si>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18167428487	</t>
  </si>
  <si>
    <t>Ctrip</t>
  </si>
  <si>
    <t>正常</t>
  </si>
  <si>
    <t>[英德]英德石头酒店(78167352)</t>
  </si>
  <si>
    <t>湖景双人房&lt;双人入住&gt;&lt;双早&gt;</t>
  </si>
  <si>
    <t>CNY</t>
  </si>
  <si>
    <t>李志华</t>
  </si>
  <si>
    <t>CA363220724CNY</t>
  </si>
  <si>
    <t>未提现</t>
  </si>
  <si>
    <t>携程开票</t>
  </si>
  <si>
    <t xml:space="preserve">2597938	</t>
  </si>
  <si>
    <t xml:space="preserve">	</t>
  </si>
  <si>
    <t xml:space="preserve">18328726401	</t>
  </si>
  <si>
    <t>[梅州]梅州麓湖山酒店(67856423)</t>
  </si>
  <si>
    <t>豪华大床房&lt;特惠专享&gt;&lt;双人入住&gt;&lt;日历房套餐高价值&gt;&lt;无早&gt;&lt;新酒店礼盒&gt;</t>
  </si>
  <si>
    <t>练云生,许路达,叶永华</t>
  </si>
  <si>
    <t>取消</t>
  </si>
  <si>
    <t xml:space="preserve">18327293986	</t>
  </si>
  <si>
    <t>豪华大床房&lt;双人入住&gt;&lt;升级特惠&gt;&lt;双早&gt;&lt;新高价值日历房套餐&gt;&lt;新酒店礼盒&gt;</t>
  </si>
  <si>
    <t>李斌</t>
  </si>
  <si>
    <t>CA363220725CNY</t>
  </si>
  <si>
    <t xml:space="preserve">18334481899	</t>
  </si>
  <si>
    <t>标准双床房&lt;双人入住&gt;&lt;升级特惠&gt;&lt;双早&gt;&lt;新高价值日历房套餐&gt;&lt;新酒店礼盒&gt;</t>
  </si>
  <si>
    <t>陈竞</t>
  </si>
  <si>
    <t xml:space="preserve">18334495693	</t>
  </si>
  <si>
    <t xml:space="preserve">1271085	</t>
  </si>
  <si>
    <t>，</t>
  </si>
  <si>
    <t>202207080952350021</t>
  </si>
  <si>
    <t>202207082052350020</t>
  </si>
  <si>
    <t>202207082043290020</t>
  </si>
  <si>
    <t>A220725092704481</t>
  </si>
  <si>
    <t>房集：i220725092550 1485元</t>
  </si>
  <si>
    <t>CNY / HKD 当前参考汇率: 1.160088322</t>
  </si>
  <si>
    <t>总计： 1963 CNY/
2277.25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</si>
  <si>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</si>
  <si>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</si>
  <si>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</si>
  <si>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</si>
  <si>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</si>
  <si>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</si>
  <si>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</si>
  <si>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</si>
  <si>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</si>
  <si>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</si>
  <si>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</si>
  <si>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</si>
  <si>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</si>
  <si>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</si>
  <si>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</si>
  <si>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</si>
  <si>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</si>
  <si>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</si>
  <si>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2022-06-21</t>
  </si>
  <si>
    <t>2597938</t>
  </si>
  <si>
    <t>英德英石园石头酒店</t>
  </si>
  <si>
    <t>2022-07-07</t>
  </si>
  <si>
    <t>2022-07-09</t>
  </si>
  <si>
    <t>退房日周结</t>
  </si>
  <si>
    <t>478.00</t>
  </si>
  <si>
    <t>RMB</t>
  </si>
  <si>
    <t>0</t>
  </si>
  <si>
    <t>0.00</t>
  </si>
  <si>
    <t>携程国内直连(DD)</t>
  </si>
  <si>
    <t>01.011249</t>
  </si>
  <si>
    <t>2022-06-21 09:44:15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</si>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</sst>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C18" sqref="C18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44749</v>
      </c>
      <c r="G2" s="6">
        <v>44751</v>
      </c>
      <c r="H2" s="4">
        <v>1</v>
      </c>
      <c r="I2" s="4">
        <v>2</v>
      </c>
      <c r="J2" s="4">
        <v>2</v>
      </c>
      <c r="K2" s="4" t="s">
        <v>30</v>
      </c>
      <c r="L2" s="4">
        <v>478</v>
      </c>
      <c r="M2" s="4">
        <v>478</v>
      </c>
      <c r="N2" s="4" t="s">
        <v>31</v>
      </c>
      <c r="O2" s="4" t="s">
        <v>32</v>
      </c>
      <c r="P2" s="4" t="s">
        <v>33</v>
      </c>
      <c r="Q2" s="4">
        <v>0</v>
      </c>
      <c r="R2" s="7">
        <v>44733</v>
      </c>
      <c r="S2" s="6">
        <v>44766</v>
      </c>
      <c r="T2" s="4" t="s">
        <v>34</v>
      </c>
      <c r="U2" s="4">
        <v>478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44750</v>
      </c>
      <c r="G3" s="6">
        <v>44751</v>
      </c>
      <c r="H3" s="4">
        <v>3</v>
      </c>
      <c r="I3" s="4">
        <v>1</v>
      </c>
      <c r="J3" s="4">
        <v>3</v>
      </c>
      <c r="K3" s="4" t="s">
        <v>30</v>
      </c>
      <c r="L3" s="4">
        <v>1104.69</v>
      </c>
      <c r="M3" s="4">
        <v>1104.69</v>
      </c>
      <c r="N3" s="4" t="s">
        <v>40</v>
      </c>
      <c r="O3" s="4" t="s">
        <v>32</v>
      </c>
      <c r="P3" s="4" t="s">
        <v>33</v>
      </c>
      <c r="Q3" s="4">
        <v>0</v>
      </c>
      <c r="R3" s="7">
        <v>44750</v>
      </c>
      <c r="S3" s="6">
        <v>44766</v>
      </c>
      <c r="T3" s="4" t="s">
        <v>34</v>
      </c>
      <c r="U3" s="4">
        <v>1104.69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44750</v>
      </c>
      <c r="G4" s="6">
        <v>44751</v>
      </c>
      <c r="H4" s="4">
        <v>3</v>
      </c>
      <c r="I4" s="4">
        <v>1</v>
      </c>
      <c r="J4" s="4">
        <v>3</v>
      </c>
      <c r="K4" s="4" t="s">
        <v>30</v>
      </c>
      <c r="L4" s="4">
        <v>-1104.69</v>
      </c>
      <c r="M4" s="4">
        <v>-1104.69</v>
      </c>
      <c r="N4" s="4" t="s">
        <v>40</v>
      </c>
      <c r="O4" s="4" t="s">
        <v>32</v>
      </c>
      <c r="P4" s="4" t="s">
        <v>33</v>
      </c>
      <c r="Q4" s="4">
        <v>0</v>
      </c>
      <c r="R4" s="7">
        <v>44750</v>
      </c>
      <c r="S4" s="6">
        <v>44766</v>
      </c>
      <c r="T4" s="4" t="s">
        <v>34</v>
      </c>
      <c r="U4" s="4">
        <v>-1104.69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38</v>
      </c>
      <c r="E5" s="4" t="s">
        <v>43</v>
      </c>
      <c r="F5" s="6">
        <v>44750</v>
      </c>
      <c r="G5" s="6">
        <v>44752</v>
      </c>
      <c r="H5" s="4">
        <v>1</v>
      </c>
      <c r="I5" s="4">
        <v>2</v>
      </c>
      <c r="J5" s="4">
        <v>2</v>
      </c>
      <c r="K5" s="4" t="s">
        <v>30</v>
      </c>
      <c r="L5" s="4">
        <v>780</v>
      </c>
      <c r="M5" s="4">
        <v>780</v>
      </c>
      <c r="N5" s="4" t="s">
        <v>44</v>
      </c>
      <c r="O5" s="4" t="s">
        <v>45</v>
      </c>
      <c r="P5" s="4" t="s">
        <v>33</v>
      </c>
      <c r="Q5" s="4">
        <v>0</v>
      </c>
      <c r="R5" s="7">
        <v>44750</v>
      </c>
      <c r="S5" s="6">
        <v>44767</v>
      </c>
      <c r="T5" s="4" t="s">
        <v>34</v>
      </c>
      <c r="U5" s="4">
        <v>780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38</v>
      </c>
      <c r="E6" s="4" t="s">
        <v>47</v>
      </c>
      <c r="F6" s="6">
        <v>44751</v>
      </c>
      <c r="G6" s="6">
        <v>44752</v>
      </c>
      <c r="H6" s="4">
        <v>1</v>
      </c>
      <c r="I6" s="4">
        <v>1</v>
      </c>
      <c r="J6" s="4">
        <v>1</v>
      </c>
      <c r="K6" s="4" t="s">
        <v>30</v>
      </c>
      <c r="L6" s="4">
        <v>315</v>
      </c>
      <c r="M6" s="4">
        <v>315</v>
      </c>
      <c r="N6" s="4" t="s">
        <v>48</v>
      </c>
      <c r="O6" s="4" t="s">
        <v>45</v>
      </c>
      <c r="P6" s="4" t="s">
        <v>33</v>
      </c>
      <c r="Q6" s="4">
        <v>0</v>
      </c>
      <c r="R6" s="7">
        <v>44750</v>
      </c>
      <c r="S6" s="6">
        <v>44767</v>
      </c>
      <c r="T6" s="4" t="s">
        <v>34</v>
      </c>
      <c r="U6" s="4">
        <v>315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38</v>
      </c>
      <c r="E7" s="4" t="s">
        <v>43</v>
      </c>
      <c r="F7" s="6">
        <v>44751</v>
      </c>
      <c r="G7" s="6">
        <v>44752</v>
      </c>
      <c r="H7" s="4">
        <v>1</v>
      </c>
      <c r="I7" s="4">
        <v>1</v>
      </c>
      <c r="J7" s="4">
        <v>1</v>
      </c>
      <c r="K7" s="4" t="s">
        <v>30</v>
      </c>
      <c r="L7" s="4">
        <v>390</v>
      </c>
      <c r="M7" s="4">
        <v>390</v>
      </c>
      <c r="N7" s="4" t="s">
        <v>48</v>
      </c>
      <c r="O7" s="4" t="s">
        <v>45</v>
      </c>
      <c r="P7" s="4" t="s">
        <v>33</v>
      </c>
      <c r="Q7" s="4">
        <v>0</v>
      </c>
      <c r="R7" s="7">
        <v>44750</v>
      </c>
      <c r="S7" s="6">
        <v>44767</v>
      </c>
      <c r="T7" s="4" t="s">
        <v>34</v>
      </c>
      <c r="U7" s="4">
        <v>390</v>
      </c>
      <c r="V7" s="4">
        <v>0</v>
      </c>
      <c r="W7" s="4">
        <v>0</v>
      </c>
      <c r="X7" s="4" t="s">
        <v>36</v>
      </c>
      <c r="Y7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tabSelected="1" workbookViewId="0">
      <selection activeCell="A12" sqref="A12:F15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5">
        <v>18167428487</v>
      </c>
      <c r="B2" s="6">
        <v>44749</v>
      </c>
      <c r="C2" s="6">
        <v>44751</v>
      </c>
      <c r="D2" s="4">
        <v>478</v>
      </c>
      <c r="E2" s="4" t="str">
        <f>VLOOKUP(A2,HOP!A:L,12,0)</f>
        <v>478.00</v>
      </c>
      <c r="F2" s="4" t="str">
        <f>VLOOKUP(A2,HOP!A:C,3,0)</f>
        <v>2597938</v>
      </c>
      <c r="G2" s="4">
        <f>D2-E2</f>
        <v>0</v>
      </c>
      <c r="H2" s="4" t="str">
        <f>$H$1&amp;F2</f>
        <v>，2597938</v>
      </c>
      <c r="I2" s="4" t="str">
        <f>VLOOKUP(A2,HOP!A:U,21,0)</f>
        <v>直采</v>
      </c>
    </row>
    <row r="3" s="4" customFormat="1" hidden="1" spans="1:9">
      <c r="A3" s="5">
        <v>18328726401</v>
      </c>
      <c r="B3" s="6">
        <v>44750</v>
      </c>
      <c r="C3" s="6">
        <v>44751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0">
      <c r="A4" s="5">
        <v>18327293986</v>
      </c>
      <c r="B4" s="6">
        <v>44750</v>
      </c>
      <c r="C4" s="6">
        <v>44752</v>
      </c>
      <c r="D4" s="4">
        <v>780</v>
      </c>
      <c r="E4" s="4">
        <v>780</v>
      </c>
      <c r="F4" s="8" t="s">
        <v>52</v>
      </c>
      <c r="G4" s="4">
        <f>D4-E4</f>
        <v>0</v>
      </c>
      <c r="H4" s="4" t="str">
        <f>$H$1&amp;F4</f>
        <v>，202207080952350021</v>
      </c>
      <c r="I4" s="4" t="e">
        <f>VLOOKUP(A4,HOP!A:U,21,0)</f>
        <v>#N/A</v>
      </c>
      <c r="J4" s="4">
        <v>7.8</v>
      </c>
    </row>
    <row r="5" s="4" customFormat="1" spans="1:10">
      <c r="A5" s="5">
        <v>18334481899</v>
      </c>
      <c r="B5" s="6">
        <v>44751</v>
      </c>
      <c r="C5" s="6">
        <v>44752</v>
      </c>
      <c r="D5" s="4">
        <v>315</v>
      </c>
      <c r="E5" s="4">
        <v>315</v>
      </c>
      <c r="F5" s="8" t="s">
        <v>53</v>
      </c>
      <c r="G5" s="4">
        <f>D5-E5</f>
        <v>0</v>
      </c>
      <c r="H5" s="4" t="str">
        <f>$H$1&amp;F5</f>
        <v>，202207082052350020</v>
      </c>
      <c r="I5" s="4" t="e">
        <f>VLOOKUP(A5,HOP!A:U,21,0)</f>
        <v>#N/A</v>
      </c>
      <c r="J5" s="4">
        <v>7.8</v>
      </c>
    </row>
    <row r="6" s="4" customFormat="1" spans="1:10">
      <c r="A6" s="5">
        <v>18334495693</v>
      </c>
      <c r="B6" s="6">
        <v>44751</v>
      </c>
      <c r="C6" s="6">
        <v>44752</v>
      </c>
      <c r="D6" s="4">
        <v>390</v>
      </c>
      <c r="E6" s="4">
        <v>390</v>
      </c>
      <c r="F6" s="8" t="s">
        <v>54</v>
      </c>
      <c r="G6" s="4">
        <f>D6-E6</f>
        <v>0</v>
      </c>
      <c r="H6" s="4" t="str">
        <f>$H$1&amp;F6</f>
        <v>，202207082043290020</v>
      </c>
      <c r="I6" s="4" t="e">
        <f>VLOOKUP(A6,HOP!A:U,21,0)</f>
        <v>#N/A</v>
      </c>
      <c r="J6" s="4">
        <v>7.8</v>
      </c>
    </row>
    <row r="8" spans="4:4">
      <c r="D8" s="4">
        <f>SUM(D2:D7)</f>
        <v>1963</v>
      </c>
    </row>
    <row r="12" spans="1:6">
      <c r="A12" s="4" t="s">
        <v>55</v>
      </c>
      <c r="E12" s="4">
        <v>478</v>
      </c>
      <c r="F12" s="4">
        <v>554.52</v>
      </c>
    </row>
    <row r="13" spans="1:6">
      <c r="A13" s="4" t="s">
        <v>56</v>
      </c>
      <c r="E13" s="4">
        <v>1485</v>
      </c>
      <c r="F13" s="4">
        <v>1722.73</v>
      </c>
    </row>
    <row r="14" spans="1:6">
      <c r="A14" s="4" t="s">
        <v>57</v>
      </c>
      <c r="E14" s="4">
        <f>SUBTOTAL(9,E12:E13)</f>
        <v>1963</v>
      </c>
      <c r="F14" s="4">
        <f>SUBTOTAL(9,F12:F13)</f>
        <v>2277.25</v>
      </c>
    </row>
    <row r="15" spans="1:1">
      <c r="A15" s="4" t="s">
        <v>58</v>
      </c>
    </row>
  </sheetData>
  <autoFilter ref="A1:XFD8">
    <filterColumn colId="3">
      <filters blank="1">
        <filter val="390"/>
        <filter val="780"/>
        <filter val="1963"/>
        <filter val="315"/>
        <filter val="4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</row>
    <row r="2" s="1" customFormat="1" spans="1:21">
      <c r="A2" s="3">
        <v>18167428487</v>
      </c>
      <c r="B2" s="1" t="s">
        <v>77</v>
      </c>
      <c r="C2" s="1" t="s">
        <v>78</v>
      </c>
      <c r="D2" s="1" t="s">
        <v>79</v>
      </c>
      <c r="E2" s="1" t="s">
        <v>31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2022-07-25T01:19:57Z</dcterms:created>
  <dcterms:modified xsi:type="dcterms:W3CDTF">2022-07-25T01:28:37Z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BD6208B9132C4A278023184D09B7FAEA</vt:lpwstr>
  </property>
  <property fmtid="{D5CDD505-2E9C-101B-9397-08002B2CF9AE}" pid="3" name="KSOProductBuildVer">
    <vt:lpwstr>2052-11.1.0.11875</vt:lpwstr>
  </property>
</Properties>
</file>