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<sst xmlns="http://schemas.openxmlformats.org/spreadsheetml/2006/main" count="398" uniqueCount="150">
  <si>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</si>
  <si>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</si>
  <si>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</si>
  <si>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</si>
  <si>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</si>
  <si>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</si>
  <si>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</si>
  <si>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</si>
  <si>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</si>
  <si>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</si>
  <si>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</si>
  <si>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</si>
  <si>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</si>
  <si>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</si>
  <si>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</si>
  <si>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</si>
  <si>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</si>
  <si>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</si>
  <si>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</si>
  <si>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</si>
  <si>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</si>
  <si>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</si>
  <si>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</si>
  <si>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</si>
  <si>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</si>
  <si>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18440025967	</t>
  </si>
  <si>
    <t>Ctrip</t>
  </si>
  <si>
    <t>正常</t>
  </si>
  <si>
    <t>[廊坊]廊坊西昌路亚朵酒店(65109003)</t>
  </si>
  <si>
    <t>高级大床房&lt;双人入住&gt;&lt;内宾&gt;&lt;预付&gt;&lt;单早&gt;</t>
  </si>
  <si>
    <t>CNY</t>
  </si>
  <si>
    <t>戴从庆</t>
  </si>
  <si>
    <t>CA11323220724CNY</t>
  </si>
  <si>
    <t>未提现</t>
  </si>
  <si>
    <t>携程开票</t>
  </si>
  <si>
    <t xml:space="preserve">	</t>
  </si>
  <si>
    <t xml:space="preserve">18448758569	</t>
  </si>
  <si>
    <t>[武汉]城市便捷酒店(武汉螃蟹岬地铁站店)(71637482)</t>
  </si>
  <si>
    <t>标准双床房&lt;双人入住&gt;&lt;内宾&gt;&lt;预付&gt;&lt;无早&gt;</t>
  </si>
  <si>
    <t>黄卓锐,刘达明</t>
  </si>
  <si>
    <t xml:space="preserve">18453420150	</t>
  </si>
  <si>
    <t>[武汉]宜尚酒店(武汉武湖高车地铁站店)(71582800)</t>
  </si>
  <si>
    <t>高级大床房&lt;双人入住&gt;&lt;内宾&gt;&lt;预付&gt;&lt;无早&gt;</t>
  </si>
  <si>
    <t>张超</t>
  </si>
  <si>
    <t xml:space="preserve">18454321016	</t>
  </si>
  <si>
    <t>[怀化]城市便捷酒店(怀化第一人民医院医学院店)(71584095)</t>
  </si>
  <si>
    <t>高级双床房&lt;双人入住&gt;&lt;内宾&gt;&lt;预付&gt;&lt;双早&gt;</t>
  </si>
  <si>
    <t>石长晓</t>
  </si>
  <si>
    <t xml:space="preserve">18454428480	</t>
  </si>
  <si>
    <t>[恩施市]城市便捷酒店(恩施航空路店)(78097734)</t>
  </si>
  <si>
    <t>特惠大床房&lt;双人入住&gt;&lt;内宾&gt;&lt;预付&gt;&lt;无早&gt;</t>
  </si>
  <si>
    <t>周士雄</t>
  </si>
  <si>
    <t xml:space="preserve">18456525992	</t>
  </si>
  <si>
    <t>[广州]柏曼酒店(广州东圃天河城琶洲会展店)(71579781)</t>
  </si>
  <si>
    <t>曼尊双床房&lt;双人入住&gt;&lt;内宾&gt;&lt;预付&gt;&lt;无早&gt;</t>
  </si>
  <si>
    <t>卢碧</t>
  </si>
  <si>
    <t xml:space="preserve">18464012456	</t>
  </si>
  <si>
    <t>[梧州]城市便捷酒店(梧州高铁南站店)(71587786)</t>
  </si>
  <si>
    <t>标准大床房&lt;双人入住&gt;&lt;内宾&gt;&lt;预付&gt;&lt;无早&gt;</t>
  </si>
  <si>
    <t>张艳军</t>
  </si>
  <si>
    <t>CA11323220725CNY</t>
  </si>
  <si>
    <t xml:space="preserve">18465267866	</t>
  </si>
  <si>
    <t>[济宁]济宁建设路领秀城市广场亚朵酒店(89921582)</t>
  </si>
  <si>
    <t>雅致大床房&lt;双人入住&gt;&lt;内宾&gt;&lt;预付&gt;&lt;单早&gt;</t>
  </si>
  <si>
    <t>姜家权</t>
  </si>
  <si>
    <t xml:space="preserve">18465373070	</t>
  </si>
  <si>
    <t>曼享大床房&lt;双人入住&gt;&lt;内宾&gt;&lt;预付&gt;&lt;无早&gt;</t>
  </si>
  <si>
    <t xml:space="preserve">18469380085	</t>
  </si>
  <si>
    <t>[襄阳]宜尚酒店(襄阳航空路浩然广场政务中心店)(83841151)</t>
  </si>
  <si>
    <t>豪华大床房&lt;双人入住&gt;&lt;内宾&gt;&lt;预付&gt;&lt;无早&gt;</t>
  </si>
  <si>
    <t>任剑龙</t>
  </si>
  <si>
    <t xml:space="preserve">18469588508	</t>
  </si>
  <si>
    <t>[厦门]柏曼酒店(厦门机场湖里大道店)(83812728)</t>
  </si>
  <si>
    <t>曼尊双床房&lt;双人入住&gt;&lt;内宾&gt;&lt;预付&gt;&lt;双早&gt;</t>
  </si>
  <si>
    <t>苏秀珍,田志敏</t>
  </si>
  <si>
    <t>退单</t>
  </si>
  <si>
    <t>，</t>
  </si>
  <si>
    <t>A220725102254481</t>
  </si>
  <si>
    <t>CNY / HKD 当前参考汇率: 1.160962146</t>
  </si>
  <si>
    <t>总计： 2585.52 CNY/
3001.69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</si>
  <si>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</si>
  <si>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</si>
  <si>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</si>
  <si>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</si>
  <si>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</si>
  <si>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</si>
  <si>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</si>
  <si>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</si>
  <si>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</si>
  <si>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</si>
  <si>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</si>
  <si>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</si>
  <si>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</si>
  <si>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</si>
  <si>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</si>
  <si>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</si>
  <si>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</si>
  <si>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</si>
  <si>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2022-07-21</t>
  </si>
  <si>
    <t>2628328</t>
  </si>
  <si>
    <t>宜尚酒店(襄阳航空路浩然广场政务中心店)</t>
  </si>
  <si>
    <t>2022-07-22</t>
  </si>
  <si>
    <t>退房日月结</t>
  </si>
  <si>
    <t>257.04</t>
  </si>
  <si>
    <t>RMB</t>
  </si>
  <si>
    <t>0</t>
  </si>
  <si>
    <t>0.00</t>
  </si>
  <si>
    <t>携程汇智国内直连</t>
  </si>
  <si>
    <t>1861</t>
  </si>
  <si>
    <t>2022-07-21 20:49:08</t>
  </si>
  <si>
    <t>否</t>
  </si>
  <si>
    <t>汇智国际旅游发展有限公司</t>
  </si>
  <si>
    <t>直连</t>
  </si>
  <si>
    <t>2628241</t>
  </si>
  <si>
    <t>柏曼酒店(广州东圃天河城琶洲会展店)</t>
  </si>
  <si>
    <t>313.14</t>
  </si>
  <si>
    <t>2022-07-21 18:51:44</t>
  </si>
  <si>
    <t>2628213</t>
  </si>
  <si>
    <t>济宁领秀城市广场亚朵酒店</t>
  </si>
  <si>
    <t>303.20</t>
  </si>
  <si>
    <t>2022-07-21 18:19:12</t>
  </si>
  <si>
    <t>2628029</t>
  </si>
  <si>
    <t>城市便捷酒店(梧州高铁南站店)</t>
  </si>
  <si>
    <t>161.16</t>
  </si>
  <si>
    <t>2022-07-21 15:03:15</t>
  </si>
  <si>
    <t>2022-07-20</t>
  </si>
  <si>
    <t>2627370</t>
  </si>
  <si>
    <t>350.88</t>
  </si>
  <si>
    <t>2022-07-20 20:57:18</t>
  </si>
  <si>
    <t>2627087</t>
  </si>
  <si>
    <t>城市便捷酒店(恩施航空路店)</t>
  </si>
  <si>
    <t>167.28</t>
  </si>
  <si>
    <t>2022-07-20 15:32:03</t>
  </si>
  <si>
    <t>2627068</t>
  </si>
  <si>
    <t>城市便捷酒店(怀化第一人民医院医学院店)</t>
  </si>
  <si>
    <t>174.42</t>
  </si>
  <si>
    <t>2022-07-20 15:14:23</t>
  </si>
  <si>
    <t>2626970</t>
  </si>
  <si>
    <t>宜尚酒店(武汉武湖店)</t>
  </si>
  <si>
    <t>247.86</t>
  </si>
  <si>
    <t>2022-07-20 12:54:44</t>
  </si>
  <si>
    <t>2626767</t>
  </si>
  <si>
    <t>城市便捷酒店(武汉螃蟹岬地铁站店)</t>
  </si>
  <si>
    <t>231.54</t>
  </si>
  <si>
    <t>2022-07-20 08:42:36</t>
  </si>
  <si>
    <t>2022-07-19</t>
  </si>
  <si>
    <t>2625900</t>
  </si>
  <si>
    <t>廊坊西昌路亚朵酒店</t>
  </si>
  <si>
    <t>379.00</t>
  </si>
  <si>
    <t>2022-07-19 12:07:46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</si>
</sst>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44762</v>
      </c>
      <c r="G2" s="6">
        <v>44763</v>
      </c>
      <c r="H2" s="4">
        <v>1</v>
      </c>
      <c r="I2" s="4">
        <v>1</v>
      </c>
      <c r="J2" s="4">
        <v>1</v>
      </c>
      <c r="K2" s="4" t="s">
        <v>30</v>
      </c>
      <c r="L2" s="4">
        <v>379</v>
      </c>
      <c r="M2" s="4">
        <v>379</v>
      </c>
      <c r="N2" s="4" t="s">
        <v>31</v>
      </c>
      <c r="O2" s="4" t="s">
        <v>32</v>
      </c>
      <c r="P2" s="4" t="s">
        <v>33</v>
      </c>
      <c r="Q2" s="4">
        <v>0</v>
      </c>
      <c r="R2" s="7">
        <v>44761</v>
      </c>
      <c r="S2" s="6">
        <v>44766</v>
      </c>
      <c r="T2" s="4" t="s">
        <v>34</v>
      </c>
      <c r="U2" s="4">
        <v>379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44762</v>
      </c>
      <c r="G3" s="6">
        <v>44763</v>
      </c>
      <c r="H3" s="4">
        <v>1</v>
      </c>
      <c r="I3" s="4">
        <v>1</v>
      </c>
      <c r="J3" s="4">
        <v>1</v>
      </c>
      <c r="K3" s="4" t="s">
        <v>30</v>
      </c>
      <c r="L3" s="4">
        <v>231.54</v>
      </c>
      <c r="M3" s="4">
        <v>231.54</v>
      </c>
      <c r="N3" s="4" t="s">
        <v>39</v>
      </c>
      <c r="O3" s="4" t="s">
        <v>32</v>
      </c>
      <c r="P3" s="4" t="s">
        <v>33</v>
      </c>
      <c r="Q3" s="4">
        <v>0</v>
      </c>
      <c r="R3" s="7">
        <v>44762</v>
      </c>
      <c r="S3" s="6">
        <v>44766</v>
      </c>
      <c r="T3" s="4" t="s">
        <v>34</v>
      </c>
      <c r="U3" s="4">
        <v>231.54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44762</v>
      </c>
      <c r="G4" s="6">
        <v>44763</v>
      </c>
      <c r="H4" s="4">
        <v>1</v>
      </c>
      <c r="I4" s="4">
        <v>1</v>
      </c>
      <c r="J4" s="4">
        <v>1</v>
      </c>
      <c r="K4" s="4" t="s">
        <v>30</v>
      </c>
      <c r="L4" s="4">
        <v>247.86</v>
      </c>
      <c r="M4" s="4">
        <v>247.86</v>
      </c>
      <c r="N4" s="4" t="s">
        <v>43</v>
      </c>
      <c r="O4" s="4" t="s">
        <v>32</v>
      </c>
      <c r="P4" s="4" t="s">
        <v>33</v>
      </c>
      <c r="Q4" s="4">
        <v>0</v>
      </c>
      <c r="R4" s="7">
        <v>44762</v>
      </c>
      <c r="S4" s="6">
        <v>44766</v>
      </c>
      <c r="T4" s="4" t="s">
        <v>34</v>
      </c>
      <c r="U4" s="4">
        <v>247.86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44762</v>
      </c>
      <c r="G5" s="6">
        <v>44763</v>
      </c>
      <c r="H5" s="4">
        <v>1</v>
      </c>
      <c r="I5" s="4">
        <v>1</v>
      </c>
      <c r="J5" s="4">
        <v>1</v>
      </c>
      <c r="K5" s="4" t="s">
        <v>30</v>
      </c>
      <c r="L5" s="4">
        <v>174.42</v>
      </c>
      <c r="M5" s="4">
        <v>174.42</v>
      </c>
      <c r="N5" s="4" t="s">
        <v>47</v>
      </c>
      <c r="O5" s="4" t="s">
        <v>32</v>
      </c>
      <c r="P5" s="4" t="s">
        <v>33</v>
      </c>
      <c r="Q5" s="4">
        <v>0</v>
      </c>
      <c r="R5" s="7">
        <v>44762</v>
      </c>
      <c r="S5" s="6">
        <v>44766</v>
      </c>
      <c r="T5" s="4" t="s">
        <v>34</v>
      </c>
      <c r="U5" s="4">
        <v>174.42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44762</v>
      </c>
      <c r="G6" s="6">
        <v>44763</v>
      </c>
      <c r="H6" s="4">
        <v>1</v>
      </c>
      <c r="I6" s="4">
        <v>1</v>
      </c>
      <c r="J6" s="4">
        <v>1</v>
      </c>
      <c r="K6" s="4" t="s">
        <v>30</v>
      </c>
      <c r="L6" s="4">
        <v>167.28</v>
      </c>
      <c r="M6" s="4">
        <v>167.28</v>
      </c>
      <c r="N6" s="4" t="s">
        <v>51</v>
      </c>
      <c r="O6" s="4" t="s">
        <v>32</v>
      </c>
      <c r="P6" s="4" t="s">
        <v>33</v>
      </c>
      <c r="Q6" s="4">
        <v>0</v>
      </c>
      <c r="R6" s="7">
        <v>44762</v>
      </c>
      <c r="S6" s="6">
        <v>44766</v>
      </c>
      <c r="T6" s="4" t="s">
        <v>34</v>
      </c>
      <c r="U6" s="4">
        <v>167.28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44762</v>
      </c>
      <c r="G7" s="6">
        <v>44763</v>
      </c>
      <c r="H7" s="4">
        <v>1</v>
      </c>
      <c r="I7" s="4">
        <v>1</v>
      </c>
      <c r="J7" s="4">
        <v>1</v>
      </c>
      <c r="K7" s="4" t="s">
        <v>30</v>
      </c>
      <c r="L7" s="4">
        <v>350.88</v>
      </c>
      <c r="M7" s="4">
        <v>350.88</v>
      </c>
      <c r="N7" s="4" t="s">
        <v>55</v>
      </c>
      <c r="O7" s="4" t="s">
        <v>32</v>
      </c>
      <c r="P7" s="4" t="s">
        <v>33</v>
      </c>
      <c r="Q7" s="4">
        <v>0</v>
      </c>
      <c r="R7" s="7">
        <v>44762</v>
      </c>
      <c r="S7" s="6">
        <v>44766</v>
      </c>
      <c r="T7" s="4" t="s">
        <v>34</v>
      </c>
      <c r="U7" s="4">
        <v>350.88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44763</v>
      </c>
      <c r="G8" s="6">
        <v>44764</v>
      </c>
      <c r="H8" s="4">
        <v>1</v>
      </c>
      <c r="I8" s="4">
        <v>1</v>
      </c>
      <c r="J8" s="4">
        <v>1</v>
      </c>
      <c r="K8" s="4" t="s">
        <v>30</v>
      </c>
      <c r="L8" s="4">
        <v>161.16</v>
      </c>
      <c r="M8" s="4">
        <v>161.16</v>
      </c>
      <c r="N8" s="4" t="s">
        <v>59</v>
      </c>
      <c r="O8" s="4" t="s">
        <v>60</v>
      </c>
      <c r="P8" s="4" t="s">
        <v>33</v>
      </c>
      <c r="Q8" s="4">
        <v>0</v>
      </c>
      <c r="R8" s="7">
        <v>44763</v>
      </c>
      <c r="S8" s="6">
        <v>44767</v>
      </c>
      <c r="T8" s="4" t="s">
        <v>34</v>
      </c>
      <c r="U8" s="4">
        <v>161.16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44763</v>
      </c>
      <c r="G9" s="6">
        <v>44764</v>
      </c>
      <c r="H9" s="4">
        <v>1</v>
      </c>
      <c r="I9" s="4">
        <v>1</v>
      </c>
      <c r="J9" s="4">
        <v>1</v>
      </c>
      <c r="K9" s="4" t="s">
        <v>30</v>
      </c>
      <c r="L9" s="4">
        <v>303.2</v>
      </c>
      <c r="M9" s="4">
        <v>303.2</v>
      </c>
      <c r="N9" s="4" t="s">
        <v>64</v>
      </c>
      <c r="O9" s="4" t="s">
        <v>60</v>
      </c>
      <c r="P9" s="4" t="s">
        <v>33</v>
      </c>
      <c r="Q9" s="4">
        <v>0</v>
      </c>
      <c r="R9" s="7">
        <v>44763</v>
      </c>
      <c r="S9" s="6">
        <v>44767</v>
      </c>
      <c r="T9" s="4" t="s">
        <v>34</v>
      </c>
      <c r="U9" s="4">
        <v>303.2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53</v>
      </c>
      <c r="E10" s="4" t="s">
        <v>66</v>
      </c>
      <c r="F10" s="6">
        <v>44763</v>
      </c>
      <c r="G10" s="6">
        <v>44764</v>
      </c>
      <c r="H10" s="4">
        <v>1</v>
      </c>
      <c r="I10" s="4">
        <v>1</v>
      </c>
      <c r="J10" s="4">
        <v>1</v>
      </c>
      <c r="K10" s="4" t="s">
        <v>30</v>
      </c>
      <c r="L10" s="4">
        <v>313.14</v>
      </c>
      <c r="M10" s="4">
        <v>313.14</v>
      </c>
      <c r="N10" s="4" t="s">
        <v>55</v>
      </c>
      <c r="O10" s="4" t="s">
        <v>60</v>
      </c>
      <c r="P10" s="4" t="s">
        <v>33</v>
      </c>
      <c r="Q10" s="4">
        <v>0</v>
      </c>
      <c r="R10" s="7">
        <v>44763</v>
      </c>
      <c r="S10" s="6">
        <v>44767</v>
      </c>
      <c r="T10" s="4" t="s">
        <v>34</v>
      </c>
      <c r="U10" s="4">
        <v>313.14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44763</v>
      </c>
      <c r="G11" s="6">
        <v>44764</v>
      </c>
      <c r="H11" s="4">
        <v>1</v>
      </c>
      <c r="I11" s="4">
        <v>1</v>
      </c>
      <c r="J11" s="4">
        <v>1</v>
      </c>
      <c r="K11" s="4" t="s">
        <v>30</v>
      </c>
      <c r="L11" s="4">
        <v>257.04</v>
      </c>
      <c r="M11" s="4">
        <v>257.04</v>
      </c>
      <c r="N11" s="4" t="s">
        <v>70</v>
      </c>
      <c r="O11" s="4" t="s">
        <v>60</v>
      </c>
      <c r="P11" s="4" t="s">
        <v>33</v>
      </c>
      <c r="Q11" s="4">
        <v>0</v>
      </c>
      <c r="R11" s="7">
        <v>44763</v>
      </c>
      <c r="S11" s="6">
        <v>44767</v>
      </c>
      <c r="T11" s="4" t="s">
        <v>34</v>
      </c>
      <c r="U11" s="4">
        <v>257.04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44763</v>
      </c>
      <c r="G12" s="6">
        <v>44764</v>
      </c>
      <c r="H12" s="4">
        <v>1</v>
      </c>
      <c r="I12" s="4">
        <v>1</v>
      </c>
      <c r="J12" s="4">
        <v>1</v>
      </c>
      <c r="K12" s="4" t="s">
        <v>30</v>
      </c>
      <c r="L12" s="4">
        <v>417.18</v>
      </c>
      <c r="M12" s="4">
        <v>417.18</v>
      </c>
      <c r="N12" s="4" t="s">
        <v>74</v>
      </c>
      <c r="O12" s="4" t="s">
        <v>60</v>
      </c>
      <c r="P12" s="4" t="s">
        <v>33</v>
      </c>
      <c r="Q12" s="4">
        <v>0</v>
      </c>
      <c r="R12" s="7">
        <v>44763</v>
      </c>
      <c r="S12" s="6">
        <v>44767</v>
      </c>
      <c r="T12" s="4" t="s">
        <v>34</v>
      </c>
      <c r="U12" s="4">
        <v>417.18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75</v>
      </c>
      <c r="D13" s="4" t="s">
        <v>72</v>
      </c>
      <c r="E13" s="4" t="s">
        <v>73</v>
      </c>
      <c r="F13" s="6">
        <v>44763</v>
      </c>
      <c r="G13" s="6">
        <v>44764</v>
      </c>
      <c r="H13" s="4">
        <v>1</v>
      </c>
      <c r="I13" s="4">
        <v>1</v>
      </c>
      <c r="J13" s="4">
        <v>1</v>
      </c>
      <c r="K13" s="4" t="s">
        <v>30</v>
      </c>
      <c r="L13" s="4">
        <v>-417.18</v>
      </c>
      <c r="M13" s="4">
        <v>-417.18</v>
      </c>
      <c r="N13" s="4" t="s">
        <v>74</v>
      </c>
      <c r="O13" s="4" t="s">
        <v>60</v>
      </c>
      <c r="P13" s="4" t="s">
        <v>33</v>
      </c>
      <c r="Q13" s="4">
        <v>0</v>
      </c>
      <c r="R13" s="7">
        <v>44763</v>
      </c>
      <c r="S13" s="6">
        <v>44767</v>
      </c>
      <c r="T13" s="4" t="s">
        <v>34</v>
      </c>
      <c r="U13" s="4">
        <v>-417.18</v>
      </c>
      <c r="V13" s="4">
        <v>0</v>
      </c>
      <c r="W13" s="4">
        <v>0</v>
      </c>
      <c r="X13" s="4" t="s">
        <v>35</v>
      </c>
      <c r="Y1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A2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5">
        <v>18440025967</v>
      </c>
      <c r="B2" s="6">
        <v>44762</v>
      </c>
      <c r="C2" s="6">
        <v>44763</v>
      </c>
      <c r="D2" s="4">
        <v>379</v>
      </c>
      <c r="E2" s="4" t="str">
        <f>VLOOKUP(A2,HOP!A:L,12,0)</f>
        <v>379.00</v>
      </c>
      <c r="F2" s="4" t="str">
        <f>VLOOKUP(A2,HOP!A:C,3,0)</f>
        <v>2625900</v>
      </c>
      <c r="G2" s="4">
        <f>D2-E2</f>
        <v>0</v>
      </c>
      <c r="H2" s="4" t="str">
        <f>$H$1&amp;F2</f>
        <v>，2625900</v>
      </c>
      <c r="I2" s="4" t="str">
        <f>VLOOKUP(A2,HOP!A:U,21,0)</f>
        <v>直连</v>
      </c>
    </row>
    <row r="3" s="4" customFormat="1" spans="1:9">
      <c r="A3" s="5">
        <v>18448758569</v>
      </c>
      <c r="B3" s="6">
        <v>44762</v>
      </c>
      <c r="C3" s="6">
        <v>44763</v>
      </c>
      <c r="D3" s="4">
        <v>231.54</v>
      </c>
      <c r="E3" s="4" t="str">
        <f>VLOOKUP(A3,HOP!A:L,12,0)</f>
        <v>231.54</v>
      </c>
      <c r="F3" s="4" t="str">
        <f>VLOOKUP(A3,HOP!A:C,3,0)</f>
        <v>2626767</v>
      </c>
      <c r="G3" s="4">
        <f t="shared" ref="G3:G12" si="0">D3-E3</f>
        <v>0</v>
      </c>
      <c r="H3" s="4" t="str">
        <f t="shared" ref="H3:H12" si="1">$H$1&amp;F3</f>
        <v>，2626767</v>
      </c>
      <c r="I3" s="4" t="str">
        <f>VLOOKUP(A3,HOP!A:U,21,0)</f>
        <v>直连</v>
      </c>
    </row>
    <row r="4" s="4" customFormat="1" spans="1:9">
      <c r="A4" s="5">
        <v>18453420150</v>
      </c>
      <c r="B4" s="6">
        <v>44762</v>
      </c>
      <c r="C4" s="6">
        <v>44763</v>
      </c>
      <c r="D4" s="4">
        <v>247.86</v>
      </c>
      <c r="E4" s="4" t="str">
        <f>VLOOKUP(A4,HOP!A:L,12,0)</f>
        <v>247.86</v>
      </c>
      <c r="F4" s="4" t="str">
        <f>VLOOKUP(A4,HOP!A:C,3,0)</f>
        <v>2626970</v>
      </c>
      <c r="G4" s="4">
        <f t="shared" si="0"/>
        <v>0</v>
      </c>
      <c r="H4" s="4" t="str">
        <f t="shared" si="1"/>
        <v>，2626970</v>
      </c>
      <c r="I4" s="4" t="str">
        <f>VLOOKUP(A4,HOP!A:U,21,0)</f>
        <v>直连</v>
      </c>
    </row>
    <row r="5" s="4" customFormat="1" spans="1:9">
      <c r="A5" s="5">
        <v>18454321016</v>
      </c>
      <c r="B5" s="6">
        <v>44762</v>
      </c>
      <c r="C5" s="6">
        <v>44763</v>
      </c>
      <c r="D5" s="4">
        <v>174.42</v>
      </c>
      <c r="E5" s="4" t="str">
        <f>VLOOKUP(A5,HOP!A:L,12,0)</f>
        <v>174.42</v>
      </c>
      <c r="F5" s="4" t="str">
        <f>VLOOKUP(A5,HOP!A:C,3,0)</f>
        <v>2627068</v>
      </c>
      <c r="G5" s="4">
        <f t="shared" si="0"/>
        <v>0</v>
      </c>
      <c r="H5" s="4" t="str">
        <f t="shared" si="1"/>
        <v>，2627068</v>
      </c>
      <c r="I5" s="4" t="str">
        <f>VLOOKUP(A5,HOP!A:U,21,0)</f>
        <v>直连</v>
      </c>
    </row>
    <row r="6" s="4" customFormat="1" spans="1:9">
      <c r="A6" s="5">
        <v>18454428480</v>
      </c>
      <c r="B6" s="6">
        <v>44762</v>
      </c>
      <c r="C6" s="6">
        <v>44763</v>
      </c>
      <c r="D6" s="4">
        <v>167.28</v>
      </c>
      <c r="E6" s="4" t="str">
        <f>VLOOKUP(A6,HOP!A:L,12,0)</f>
        <v>167.28</v>
      </c>
      <c r="F6" s="4" t="str">
        <f>VLOOKUP(A6,HOP!A:C,3,0)</f>
        <v>2627087</v>
      </c>
      <c r="G6" s="4">
        <f t="shared" si="0"/>
        <v>0</v>
      </c>
      <c r="H6" s="4" t="str">
        <f t="shared" si="1"/>
        <v>，2627087</v>
      </c>
      <c r="I6" s="4" t="str">
        <f>VLOOKUP(A6,HOP!A:U,21,0)</f>
        <v>直连</v>
      </c>
    </row>
    <row r="7" s="4" customFormat="1" spans="1:9">
      <c r="A7" s="5">
        <v>18456525992</v>
      </c>
      <c r="B7" s="6">
        <v>44762</v>
      </c>
      <c r="C7" s="6">
        <v>44763</v>
      </c>
      <c r="D7" s="4">
        <v>350.88</v>
      </c>
      <c r="E7" s="4" t="str">
        <f>VLOOKUP(A7,HOP!A:L,12,0)</f>
        <v>350.88</v>
      </c>
      <c r="F7" s="4" t="str">
        <f>VLOOKUP(A7,HOP!A:C,3,0)</f>
        <v>2627370</v>
      </c>
      <c r="G7" s="4">
        <f t="shared" si="0"/>
        <v>0</v>
      </c>
      <c r="H7" s="4" t="str">
        <f t="shared" si="1"/>
        <v>，2627370</v>
      </c>
      <c r="I7" s="4" t="str">
        <f>VLOOKUP(A7,HOP!A:U,21,0)</f>
        <v>直连</v>
      </c>
    </row>
    <row r="8" s="4" customFormat="1" spans="1:9">
      <c r="A8" s="5">
        <v>18464012456</v>
      </c>
      <c r="B8" s="6">
        <v>44763</v>
      </c>
      <c r="C8" s="6">
        <v>44764</v>
      </c>
      <c r="D8" s="4">
        <v>161.16</v>
      </c>
      <c r="E8" s="4" t="str">
        <f>VLOOKUP(A8,HOP!A:L,12,0)</f>
        <v>161.16</v>
      </c>
      <c r="F8" s="4" t="str">
        <f>VLOOKUP(A8,HOP!A:C,3,0)</f>
        <v>2628029</v>
      </c>
      <c r="G8" s="4">
        <f t="shared" si="0"/>
        <v>0</v>
      </c>
      <c r="H8" s="4" t="str">
        <f t="shared" si="1"/>
        <v>，2628029</v>
      </c>
      <c r="I8" s="4" t="str">
        <f>VLOOKUP(A8,HOP!A:U,21,0)</f>
        <v>直连</v>
      </c>
    </row>
    <row r="9" s="4" customFormat="1" spans="1:9">
      <c r="A9" s="5">
        <v>18465267866</v>
      </c>
      <c r="B9" s="6">
        <v>44763</v>
      </c>
      <c r="C9" s="6">
        <v>44764</v>
      </c>
      <c r="D9" s="4">
        <v>303.2</v>
      </c>
      <c r="E9" s="4" t="str">
        <f>VLOOKUP(A9,HOP!A:L,12,0)</f>
        <v>303.20</v>
      </c>
      <c r="F9" s="4" t="str">
        <f>VLOOKUP(A9,HOP!A:C,3,0)</f>
        <v>2628213</v>
      </c>
      <c r="G9" s="4">
        <f t="shared" si="0"/>
        <v>0</v>
      </c>
      <c r="H9" s="4" t="str">
        <f t="shared" si="1"/>
        <v>，2628213</v>
      </c>
      <c r="I9" s="4" t="str">
        <f>VLOOKUP(A9,HOP!A:U,21,0)</f>
        <v>直连</v>
      </c>
    </row>
    <row r="10" s="4" customFormat="1" spans="1:9">
      <c r="A10" s="5">
        <v>18465373070</v>
      </c>
      <c r="B10" s="6">
        <v>44763</v>
      </c>
      <c r="C10" s="6">
        <v>44764</v>
      </c>
      <c r="D10" s="4">
        <v>313.14</v>
      </c>
      <c r="E10" s="4" t="str">
        <f>VLOOKUP(A10,HOP!A:L,12,0)</f>
        <v>313.14</v>
      </c>
      <c r="F10" s="4" t="str">
        <f>VLOOKUP(A10,HOP!A:C,3,0)</f>
        <v>2628241</v>
      </c>
      <c r="G10" s="4">
        <f t="shared" si="0"/>
        <v>0</v>
      </c>
      <c r="H10" s="4" t="str">
        <f t="shared" si="1"/>
        <v>，2628241</v>
      </c>
      <c r="I10" s="4" t="str">
        <f>VLOOKUP(A10,HOP!A:U,21,0)</f>
        <v>直连</v>
      </c>
    </row>
    <row r="11" s="4" customFormat="1" spans="1:9">
      <c r="A11" s="5">
        <v>18469380085</v>
      </c>
      <c r="B11" s="6">
        <v>44763</v>
      </c>
      <c r="C11" s="6">
        <v>44764</v>
      </c>
      <c r="D11" s="4">
        <v>257.04</v>
      </c>
      <c r="E11" s="4" t="str">
        <f>VLOOKUP(A11,HOP!A:L,12,0)</f>
        <v>257.04</v>
      </c>
      <c r="F11" s="4" t="str">
        <f>VLOOKUP(A11,HOP!A:C,3,0)</f>
        <v>2628328</v>
      </c>
      <c r="G11" s="4">
        <f t="shared" si="0"/>
        <v>0</v>
      </c>
      <c r="H11" s="4" t="str">
        <f t="shared" si="1"/>
        <v>，2628328</v>
      </c>
      <c r="I11" s="4" t="str">
        <f>VLOOKUP(A11,HOP!A:U,21,0)</f>
        <v>直连</v>
      </c>
    </row>
    <row r="12" s="4" customFormat="1" hidden="1" spans="1:9">
      <c r="A12" s="5">
        <v>18469588508</v>
      </c>
      <c r="B12" s="6">
        <v>44763</v>
      </c>
      <c r="C12" s="6">
        <v>44764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4" spans="4:4">
      <c r="D14" s="4">
        <f>SUM(D2:D13)</f>
        <v>2585.52</v>
      </c>
    </row>
    <row r="19" spans="1:1">
      <c r="A19" s="4" t="s">
        <v>77</v>
      </c>
    </row>
    <row r="20" spans="1:1">
      <c r="A20" s="4" t="s">
        <v>78</v>
      </c>
    </row>
    <row r="21" spans="1:1">
      <c r="A21" s="4" t="s">
        <v>79</v>
      </c>
    </row>
  </sheetData>
  <autoFilter ref="A1:XFD14">
    <filterColumn colId="3">
      <filters blank="1">
        <filter val="303.2"/>
        <filter val="174.42"/>
        <filter val="2585.52"/>
        <filter val="231.54"/>
        <filter val="257.04"/>
        <filter val="313.14"/>
        <filter val="161.16"/>
        <filter val="247.86"/>
        <filter val="167.28"/>
        <filter val="350.88"/>
        <filter val="3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8.125" style="1" customWidth="1"/>
    <col min="4" max="16383" width="8" style="1"/>
  </cols>
  <sheetData>
    <row r="1" s="1" customFormat="1" spans="1:21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</row>
    <row r="2" s="1" customFormat="1" spans="1:21">
      <c r="A2" s="3">
        <v>18469380085</v>
      </c>
      <c r="B2" s="1" t="s">
        <v>98</v>
      </c>
      <c r="C2" s="1" t="s">
        <v>99</v>
      </c>
      <c r="D2" s="1" t="s">
        <v>100</v>
      </c>
      <c r="E2" s="1" t="s">
        <v>70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</row>
    <row r="3" s="1" customFormat="1" spans="1:21">
      <c r="A3" s="3">
        <v>18465373070</v>
      </c>
      <c r="B3" s="1" t="s">
        <v>98</v>
      </c>
      <c r="C3" s="1" t="s">
        <v>113</v>
      </c>
      <c r="D3" s="1" t="s">
        <v>114</v>
      </c>
      <c r="E3" s="1" t="s">
        <v>55</v>
      </c>
      <c r="F3" s="1" t="s">
        <v>98</v>
      </c>
      <c r="G3" s="1" t="s">
        <v>101</v>
      </c>
      <c r="H3" s="1" t="s">
        <v>102</v>
      </c>
      <c r="I3" s="1" t="s">
        <v>115</v>
      </c>
      <c r="J3" s="1" t="s">
        <v>104</v>
      </c>
      <c r="K3" s="1" t="s">
        <v>115</v>
      </c>
      <c r="L3" s="1" t="s">
        <v>115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116</v>
      </c>
      <c r="S3" s="1" t="s">
        <v>110</v>
      </c>
      <c r="T3" s="1" t="s">
        <v>111</v>
      </c>
      <c r="U3" s="1" t="s">
        <v>112</v>
      </c>
    </row>
    <row r="4" s="1" customFormat="1" spans="1:21">
      <c r="A4" s="3">
        <v>18465267866</v>
      </c>
      <c r="B4" s="1" t="s">
        <v>98</v>
      </c>
      <c r="C4" s="1" t="s">
        <v>117</v>
      </c>
      <c r="D4" s="1" t="s">
        <v>118</v>
      </c>
      <c r="E4" s="1" t="s">
        <v>64</v>
      </c>
      <c r="F4" s="1" t="s">
        <v>98</v>
      </c>
      <c r="G4" s="1" t="s">
        <v>101</v>
      </c>
      <c r="H4" s="1" t="s">
        <v>102</v>
      </c>
      <c r="I4" s="1" t="s">
        <v>119</v>
      </c>
      <c r="J4" s="1" t="s">
        <v>104</v>
      </c>
      <c r="K4" s="1" t="s">
        <v>119</v>
      </c>
      <c r="L4" s="1" t="s">
        <v>119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120</v>
      </c>
      <c r="S4" s="1" t="s">
        <v>110</v>
      </c>
      <c r="T4" s="1" t="s">
        <v>111</v>
      </c>
      <c r="U4" s="1" t="s">
        <v>112</v>
      </c>
    </row>
    <row r="5" s="1" customFormat="1" spans="1:21">
      <c r="A5" s="3">
        <v>18464012456</v>
      </c>
      <c r="B5" s="1" t="s">
        <v>98</v>
      </c>
      <c r="C5" s="1" t="s">
        <v>121</v>
      </c>
      <c r="D5" s="1" t="s">
        <v>122</v>
      </c>
      <c r="E5" s="1" t="s">
        <v>59</v>
      </c>
      <c r="F5" s="1" t="s">
        <v>98</v>
      </c>
      <c r="G5" s="1" t="s">
        <v>101</v>
      </c>
      <c r="H5" s="1" t="s">
        <v>102</v>
      </c>
      <c r="I5" s="1" t="s">
        <v>123</v>
      </c>
      <c r="J5" s="1" t="s">
        <v>104</v>
      </c>
      <c r="K5" s="1" t="s">
        <v>123</v>
      </c>
      <c r="L5" s="1" t="s">
        <v>123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124</v>
      </c>
      <c r="S5" s="1" t="s">
        <v>110</v>
      </c>
      <c r="T5" s="1" t="s">
        <v>111</v>
      </c>
      <c r="U5" s="1" t="s">
        <v>112</v>
      </c>
    </row>
    <row r="6" s="1" customFormat="1" spans="1:21">
      <c r="A6" s="3">
        <v>18456525992</v>
      </c>
      <c r="B6" s="1" t="s">
        <v>125</v>
      </c>
      <c r="C6" s="1" t="s">
        <v>126</v>
      </c>
      <c r="D6" s="1" t="s">
        <v>114</v>
      </c>
      <c r="E6" s="1" t="s">
        <v>55</v>
      </c>
      <c r="F6" s="1" t="s">
        <v>125</v>
      </c>
      <c r="G6" s="1" t="s">
        <v>98</v>
      </c>
      <c r="H6" s="1" t="s">
        <v>102</v>
      </c>
      <c r="I6" s="1" t="s">
        <v>127</v>
      </c>
      <c r="J6" s="1" t="s">
        <v>104</v>
      </c>
      <c r="K6" s="1" t="s">
        <v>127</v>
      </c>
      <c r="L6" s="1" t="s">
        <v>127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128</v>
      </c>
      <c r="S6" s="1" t="s">
        <v>110</v>
      </c>
      <c r="T6" s="1" t="s">
        <v>111</v>
      </c>
      <c r="U6" s="1" t="s">
        <v>112</v>
      </c>
    </row>
    <row r="7" s="1" customFormat="1" spans="1:21">
      <c r="A7" s="3">
        <v>18454428480</v>
      </c>
      <c r="B7" s="1" t="s">
        <v>125</v>
      </c>
      <c r="C7" s="1" t="s">
        <v>129</v>
      </c>
      <c r="D7" s="1" t="s">
        <v>130</v>
      </c>
      <c r="E7" s="1" t="s">
        <v>51</v>
      </c>
      <c r="F7" s="1" t="s">
        <v>125</v>
      </c>
      <c r="G7" s="1" t="s">
        <v>98</v>
      </c>
      <c r="H7" s="1" t="s">
        <v>102</v>
      </c>
      <c r="I7" s="1" t="s">
        <v>131</v>
      </c>
      <c r="J7" s="1" t="s">
        <v>104</v>
      </c>
      <c r="K7" s="1" t="s">
        <v>131</v>
      </c>
      <c r="L7" s="1" t="s">
        <v>131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132</v>
      </c>
      <c r="S7" s="1" t="s">
        <v>110</v>
      </c>
      <c r="T7" s="1" t="s">
        <v>111</v>
      </c>
      <c r="U7" s="1" t="s">
        <v>112</v>
      </c>
    </row>
    <row r="8" s="1" customFormat="1" spans="1:21">
      <c r="A8" s="3">
        <v>18454321016</v>
      </c>
      <c r="B8" s="1" t="s">
        <v>125</v>
      </c>
      <c r="C8" s="1" t="s">
        <v>133</v>
      </c>
      <c r="D8" s="1" t="s">
        <v>134</v>
      </c>
      <c r="E8" s="1" t="s">
        <v>47</v>
      </c>
      <c r="F8" s="1" t="s">
        <v>125</v>
      </c>
      <c r="G8" s="1" t="s">
        <v>98</v>
      </c>
      <c r="H8" s="1" t="s">
        <v>102</v>
      </c>
      <c r="I8" s="1" t="s">
        <v>135</v>
      </c>
      <c r="J8" s="1" t="s">
        <v>104</v>
      </c>
      <c r="K8" s="1" t="s">
        <v>135</v>
      </c>
      <c r="L8" s="1" t="s">
        <v>135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108</v>
      </c>
      <c r="R8" s="1" t="s">
        <v>136</v>
      </c>
      <c r="S8" s="1" t="s">
        <v>110</v>
      </c>
      <c r="T8" s="1" t="s">
        <v>111</v>
      </c>
      <c r="U8" s="1" t="s">
        <v>112</v>
      </c>
    </row>
    <row r="9" s="1" customFormat="1" spans="1:21">
      <c r="A9" s="3">
        <v>18453420150</v>
      </c>
      <c r="B9" s="1" t="s">
        <v>125</v>
      </c>
      <c r="C9" s="1" t="s">
        <v>137</v>
      </c>
      <c r="D9" s="1" t="s">
        <v>138</v>
      </c>
      <c r="E9" s="1" t="s">
        <v>43</v>
      </c>
      <c r="F9" s="1" t="s">
        <v>125</v>
      </c>
      <c r="G9" s="1" t="s">
        <v>98</v>
      </c>
      <c r="H9" s="1" t="s">
        <v>102</v>
      </c>
      <c r="I9" s="1" t="s">
        <v>139</v>
      </c>
      <c r="J9" s="1" t="s">
        <v>104</v>
      </c>
      <c r="K9" s="1" t="s">
        <v>139</v>
      </c>
      <c r="L9" s="1" t="s">
        <v>139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108</v>
      </c>
      <c r="R9" s="1" t="s">
        <v>140</v>
      </c>
      <c r="S9" s="1" t="s">
        <v>110</v>
      </c>
      <c r="T9" s="1" t="s">
        <v>111</v>
      </c>
      <c r="U9" s="1" t="s">
        <v>112</v>
      </c>
    </row>
    <row r="10" s="1" customFormat="1" spans="1:21">
      <c r="A10" s="3">
        <v>18448758569</v>
      </c>
      <c r="B10" s="1" t="s">
        <v>125</v>
      </c>
      <c r="C10" s="1" t="s">
        <v>141</v>
      </c>
      <c r="D10" s="1" t="s">
        <v>142</v>
      </c>
      <c r="E10" s="1" t="s">
        <v>39</v>
      </c>
      <c r="F10" s="1" t="s">
        <v>125</v>
      </c>
      <c r="G10" s="1" t="s">
        <v>98</v>
      </c>
      <c r="H10" s="1" t="s">
        <v>102</v>
      </c>
      <c r="I10" s="1" t="s">
        <v>143</v>
      </c>
      <c r="J10" s="1" t="s">
        <v>104</v>
      </c>
      <c r="K10" s="1" t="s">
        <v>143</v>
      </c>
      <c r="L10" s="1" t="s">
        <v>143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108</v>
      </c>
      <c r="R10" s="1" t="s">
        <v>144</v>
      </c>
      <c r="S10" s="1" t="s">
        <v>110</v>
      </c>
      <c r="T10" s="1" t="s">
        <v>111</v>
      </c>
      <c r="U10" s="1" t="s">
        <v>112</v>
      </c>
    </row>
    <row r="11" s="1" customFormat="1" spans="1:21">
      <c r="A11" s="3">
        <v>18440025967</v>
      </c>
      <c r="B11" s="1" t="s">
        <v>145</v>
      </c>
      <c r="C11" s="1" t="s">
        <v>146</v>
      </c>
      <c r="D11" s="1" t="s">
        <v>147</v>
      </c>
      <c r="E11" s="1" t="s">
        <v>31</v>
      </c>
      <c r="F11" s="1" t="s">
        <v>125</v>
      </c>
      <c r="G11" s="1" t="s">
        <v>98</v>
      </c>
      <c r="H11" s="1" t="s">
        <v>102</v>
      </c>
      <c r="I11" s="1" t="s">
        <v>148</v>
      </c>
      <c r="J11" s="1" t="s">
        <v>104</v>
      </c>
      <c r="K11" s="1" t="s">
        <v>148</v>
      </c>
      <c r="L11" s="1" t="s">
        <v>148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108</v>
      </c>
      <c r="R11" s="1" t="s">
        <v>149</v>
      </c>
      <c r="S11" s="1" t="s">
        <v>110</v>
      </c>
      <c r="T11" s="1" t="s">
        <v>111</v>
      </c>
      <c r="U11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2022-07-25T02:17:22Z</dcterms:created>
  <dcterms:modified xsi:type="dcterms:W3CDTF">2022-07-25T02:23:28Z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CFFA6C6EBB6F4FCA988E7A076BC077D5</vt:lpwstr>
  </property>
  <property fmtid="{D5CDD505-2E9C-101B-9397-08002B2CF9AE}" pid="3" name="KSOProductBuildVer">
    <vt:lpwstr>2052-11.1.0.11875</vt:lpwstr>
  </property>
</Properties>
</file>