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<sst xmlns="http://schemas.openxmlformats.org/spreadsheetml/2006/main" count="354" uniqueCount="175">
  <si>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</si>
  <si>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</si>
  <si>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</si>
  <si>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</si>
  <si>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</si>
  <si>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</si>
  <si>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</si>
  <si>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</si>
  <si>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</si>
  <si>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</si>
  <si>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</si>
  <si>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</si>
  <si>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</si>
  <si>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</si>
  <si>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</si>
  <si>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</si>
  <si>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</si>
  <si>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</si>
  <si>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</si>
  <si>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</si>
  <si>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</si>
  <si>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</si>
  <si>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</si>
  <si>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</si>
  <si>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</si>
  <si>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18098692778	</t>
  </si>
  <si>
    <t>Ctrip</t>
  </si>
  <si>
    <t>正常</t>
  </si>
  <si>
    <t>[佛罗伦萨]FH55 地中海大酒店(FH55 Grand Hotel Mediterraneo)(37210846)</t>
  </si>
  <si>
    <t>高级双人床房&lt;不退款&gt;&lt;2人入住&gt;</t>
  </si>
  <si>
    <t>USD</t>
  </si>
  <si>
    <t>SCOZZARI/MARIA</t>
  </si>
  <si>
    <t>CA5326220722USD</t>
  </si>
  <si>
    <t>未提现</t>
  </si>
  <si>
    <t>携程开票</t>
  </si>
  <si>
    <t xml:space="preserve">	</t>
  </si>
  <si>
    <t xml:space="preserve">207-7893333	</t>
  </si>
  <si>
    <t xml:space="preserve">18141980779	</t>
  </si>
  <si>
    <t>[巴黎]巴黎意大利广场Hotel Inn 设计酒店(Hotel Inn Design Paris Place d'Italie)(37243810)</t>
  </si>
  <si>
    <t>标准客房&lt;不退款&gt;&lt;2人入住&gt;</t>
  </si>
  <si>
    <t>Jang/Ha Neul,Joo/Min Ji</t>
  </si>
  <si>
    <t xml:space="preserve">2594455	</t>
  </si>
  <si>
    <t xml:space="preserve">18167020089	</t>
  </si>
  <si>
    <t>[巴黎]巴黎东站兰登城堡宜必思尚品酒店(Ibis Styles Paris Gare de l'Est Château Landon)(37213591)</t>
  </si>
  <si>
    <t>标准大床房&lt;不退款&gt;&lt;2人入住&gt;</t>
  </si>
  <si>
    <t>Lenfant-Kodia/Antonin</t>
  </si>
  <si>
    <t xml:space="preserve">LLQLCMWL	</t>
  </si>
  <si>
    <t xml:space="preserve">18182951633	</t>
  </si>
  <si>
    <t>[博洛尼亚]大都会酒店(Hotel Metropolitan)(39625870)</t>
  </si>
  <si>
    <t>客房&lt;2人入住&gt;&lt;不退款&gt;</t>
  </si>
  <si>
    <t>PAUC/Benoit</t>
  </si>
  <si>
    <t xml:space="preserve">19863631	</t>
  </si>
  <si>
    <t xml:space="preserve">18364339922	</t>
  </si>
  <si>
    <t>[帕赛市]马尼拉喜来得酒店(The Heritage Hotel Manila)(40721492)</t>
  </si>
  <si>
    <t>豪华双人房&lt;不退款&gt;&lt;2人入住&gt;</t>
  </si>
  <si>
    <t>Bungubung/Leovigildo jr</t>
  </si>
  <si>
    <t xml:space="preserve">18365262765	</t>
  </si>
  <si>
    <t>[曼彻斯特]曼彻斯特康铂酒店(Campanile Manchester)(37221958)</t>
  </si>
  <si>
    <t>双人床房&lt;不退款&gt;&lt;2人入住&gt;</t>
  </si>
  <si>
    <t>Johnston/Andrew</t>
  </si>
  <si>
    <t xml:space="preserve">2618170	</t>
  </si>
  <si>
    <t xml:space="preserve">34229UC006204	</t>
  </si>
  <si>
    <t xml:space="preserve">18435960212	</t>
  </si>
  <si>
    <t>[里约热内卢]卡萨诺瓦酒店(Casa Nova Hotel)(44811320)</t>
  </si>
  <si>
    <t>双人床房&lt;2人入住&gt;&lt;不退款&gt;&lt;早餐&gt;</t>
  </si>
  <si>
    <t>Siqueira/Gabrielle</t>
  </si>
  <si>
    <t xml:space="preserve">62317339	</t>
  </si>
  <si>
    <t xml:space="preserve">18436532343	</t>
  </si>
  <si>
    <t>[阿布扎比]阿布扎比亚斯岛丽笙蓝标酒店(Radisson Blu Hotel Abu Dhabi Yas Island)(37198470)</t>
  </si>
  <si>
    <t>广场景标准房&lt;2人入住&gt;&lt;不退款&gt;</t>
  </si>
  <si>
    <t>AL Marzooqi/Waleed Ahmed</t>
  </si>
  <si>
    <t xml:space="preserve">29192073	</t>
  </si>
  <si>
    <t xml:space="preserve">18437439963	</t>
  </si>
  <si>
    <t>[圣艾蒂安－迪鲁夫赖]鲁昂南部奥赛尔原生酒店(The Originals Access, Hôtel Rouen Sud Oissel (P'tit Dej-Hotel))(39684020)</t>
  </si>
  <si>
    <t>客房（1间双人房和1间简易房）&lt;2人入住&gt;&lt;不退款&gt;</t>
  </si>
  <si>
    <t>Auzoux/Louane</t>
  </si>
  <si>
    <t xml:space="preserve">113376123	</t>
  </si>
  <si>
    <t xml:space="preserve">18193635343	</t>
  </si>
  <si>
    <t>赔款</t>
  </si>
  <si>
    <t>[汤斯维尔]城市绿洲酒店(City Oasis Inn)(5931900)</t>
  </si>
  <si>
    <t>行政客房, 1 张大床&lt;不退款&gt;&lt;2人入住&gt;</t>
  </si>
  <si>
    <t>Seaton/Nathaniel Robert</t>
  </si>
  <si>
    <t>，</t>
  </si>
  <si>
    <t xml:space="preserve">本期扣款102元 </t>
  </si>
  <si>
    <t>A220725155224481</t>
  </si>
  <si>
    <t>USD / HKD 当前参考汇率: 7.84871</t>
  </si>
  <si>
    <t>总计： 737 USD/
5784.5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</si>
  <si>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</si>
  <si>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</si>
  <si>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</si>
  <si>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</si>
  <si>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</si>
  <si>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</si>
  <si>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</si>
  <si>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</si>
  <si>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</si>
  <si>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</si>
  <si>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</si>
  <si>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</si>
  <si>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</si>
  <si>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</si>
  <si>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</si>
  <si>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</si>
  <si>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</si>
  <si>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</si>
  <si>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2022-07-18</t>
  </si>
  <si>
    <t>2625405</t>
  </si>
  <si>
    <t>奥西尔南鲁昂阿瑟原创酒店（前小迪赫酒店）</t>
  </si>
  <si>
    <t>Auzoux Louane</t>
  </si>
  <si>
    <t>2022-07-19</t>
  </si>
  <si>
    <t>退房日周结</t>
  </si>
  <si>
    <t>270.92</t>
  </si>
  <si>
    <t>40.00</t>
  </si>
  <si>
    <t>0</t>
  </si>
  <si>
    <t>0.00</t>
  </si>
  <si>
    <t>携程盛景国际直连</t>
  </si>
  <si>
    <t>01.010677</t>
  </si>
  <si>
    <t>2022-07-18 21:46:00</t>
  </si>
  <si>
    <t>否</t>
  </si>
  <si>
    <t>汇智国际旅游发展有限公司</t>
  </si>
  <si>
    <t>直连</t>
  </si>
  <si>
    <t>2625255</t>
  </si>
  <si>
    <t>亚斯岛丽笙蓝标酒店</t>
  </si>
  <si>
    <t>AL Marzooqi Waleed Ahmed</t>
  </si>
  <si>
    <t>453.78</t>
  </si>
  <si>
    <t>67.00</t>
  </si>
  <si>
    <t>2022-07-18 19:11:49</t>
  </si>
  <si>
    <t>2625174</t>
  </si>
  <si>
    <t>卡萨诺瓦酒店</t>
  </si>
  <si>
    <t>Siqueira Gabrielle</t>
  </si>
  <si>
    <t>203.19</t>
  </si>
  <si>
    <t>30.00</t>
  </si>
  <si>
    <t>2022-07-18 17:40:52</t>
  </si>
  <si>
    <t>2022-07-11</t>
  </si>
  <si>
    <t>2618170</t>
  </si>
  <si>
    <t>曼彻斯特康铂酒店</t>
  </si>
  <si>
    <t>Johnston Andrew</t>
  </si>
  <si>
    <t>335.59</t>
  </si>
  <si>
    <t>50.00</t>
  </si>
  <si>
    <t>2022-07-11 23:45:59</t>
  </si>
  <si>
    <t>2618024</t>
  </si>
  <si>
    <t>马尼拉喜来得酒店</t>
  </si>
  <si>
    <t>Bungubung Leovigildo jr</t>
  </si>
  <si>
    <t>2022-07-17</t>
  </si>
  <si>
    <t>818.83</t>
  </si>
  <si>
    <t>122.00</t>
  </si>
  <si>
    <t>2022-07-11 20:59:33</t>
  </si>
  <si>
    <t>2022-06-23</t>
  </si>
  <si>
    <t>2599922</t>
  </si>
  <si>
    <t>大都会大饭店</t>
  </si>
  <si>
    <t>PAUC Benoit</t>
  </si>
  <si>
    <t>1106.36</t>
  </si>
  <si>
    <t>165.00</t>
  </si>
  <si>
    <t>2022-06-23 01:02:03</t>
  </si>
  <si>
    <t>2022-06-21</t>
  </si>
  <si>
    <t>2597798</t>
  </si>
  <si>
    <t>巴黎东站兰登城堡宜必思尚品酒店</t>
  </si>
  <si>
    <t>Lenfant-Kodia Antonin</t>
  </si>
  <si>
    <t>1046.40</t>
  </si>
  <si>
    <t>156.00</t>
  </si>
  <si>
    <t>2022-06-21 03:54:14</t>
  </si>
  <si>
    <t>2022-06-17</t>
  </si>
  <si>
    <t>2594455</t>
  </si>
  <si>
    <t>巴黎意大利广场Hotel Inn 设计酒店</t>
  </si>
  <si>
    <t>Jang Ha Neul,Joo Min Ji</t>
  </si>
  <si>
    <t>638.43</t>
  </si>
  <si>
    <t>95.00</t>
  </si>
  <si>
    <t>2022-06-17 20:43:29</t>
  </si>
  <si>
    <t>2022-06-12</t>
  </si>
  <si>
    <t>2587216</t>
  </si>
  <si>
    <t>FH地中海大酒店</t>
  </si>
  <si>
    <t>SCOZZARI MARIA</t>
  </si>
  <si>
    <t>766.46</t>
  </si>
  <si>
    <t>114.00</t>
  </si>
  <si>
    <t>2022-06-12 06:26:02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</si>
</sst>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31</xdr:col>
      <xdr:colOff>390525</xdr:colOff>
      <xdr:row>42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171450"/>
          <a:ext cx="13420725" cy="708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44760</v>
      </c>
      <c r="G2" s="6">
        <v>44761</v>
      </c>
      <c r="H2" s="4">
        <v>1</v>
      </c>
      <c r="I2" s="4">
        <v>1</v>
      </c>
      <c r="J2" s="4">
        <v>1</v>
      </c>
      <c r="K2" s="4" t="s">
        <v>30</v>
      </c>
      <c r="L2" s="4">
        <v>114</v>
      </c>
      <c r="M2" s="4">
        <v>114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44764</v>
      </c>
      <c r="T2" s="4" t="s">
        <v>34</v>
      </c>
      <c r="U2" s="4">
        <v>114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44760</v>
      </c>
      <c r="G3" s="6">
        <v>44761</v>
      </c>
      <c r="H3" s="4">
        <v>1</v>
      </c>
      <c r="I3" s="4">
        <v>1</v>
      </c>
      <c r="J3" s="4">
        <v>1</v>
      </c>
      <c r="K3" s="4" t="s">
        <v>30</v>
      </c>
      <c r="L3" s="4">
        <v>95</v>
      </c>
      <c r="M3" s="4">
        <v>95</v>
      </c>
      <c r="N3" s="4" t="s">
        <v>40</v>
      </c>
      <c r="O3" s="4" t="s">
        <v>32</v>
      </c>
      <c r="P3" s="4" t="s">
        <v>33</v>
      </c>
      <c r="Q3" s="4">
        <v>0</v>
      </c>
      <c r="R3" s="7">
        <v>44729</v>
      </c>
      <c r="S3" s="6">
        <v>44764</v>
      </c>
      <c r="T3" s="4" t="s">
        <v>34</v>
      </c>
      <c r="U3" s="4">
        <v>95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44759</v>
      </c>
      <c r="G4" s="6">
        <v>44761</v>
      </c>
      <c r="H4" s="4">
        <v>1</v>
      </c>
      <c r="I4" s="4">
        <v>2</v>
      </c>
      <c r="J4" s="4">
        <v>2</v>
      </c>
      <c r="K4" s="4" t="s">
        <v>30</v>
      </c>
      <c r="L4" s="4">
        <v>156</v>
      </c>
      <c r="M4" s="4">
        <v>156</v>
      </c>
      <c r="N4" s="4" t="s">
        <v>45</v>
      </c>
      <c r="O4" s="4" t="s">
        <v>32</v>
      </c>
      <c r="P4" s="4" t="s">
        <v>33</v>
      </c>
      <c r="Q4" s="4">
        <v>0</v>
      </c>
      <c r="R4" s="7">
        <v>44733</v>
      </c>
      <c r="S4" s="6">
        <v>44764</v>
      </c>
      <c r="T4" s="4" t="s">
        <v>34</v>
      </c>
      <c r="U4" s="4">
        <v>156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44760</v>
      </c>
      <c r="G5" s="6">
        <v>44761</v>
      </c>
      <c r="H5" s="4">
        <v>1</v>
      </c>
      <c r="I5" s="4">
        <v>1</v>
      </c>
      <c r="J5" s="4">
        <v>1</v>
      </c>
      <c r="K5" s="4" t="s">
        <v>30</v>
      </c>
      <c r="L5" s="4">
        <v>165</v>
      </c>
      <c r="M5" s="4">
        <v>165</v>
      </c>
      <c r="N5" s="4" t="s">
        <v>50</v>
      </c>
      <c r="O5" s="4" t="s">
        <v>32</v>
      </c>
      <c r="P5" s="4" t="s">
        <v>33</v>
      </c>
      <c r="Q5" s="4">
        <v>0</v>
      </c>
      <c r="R5" s="7">
        <v>44735</v>
      </c>
      <c r="S5" s="6">
        <v>44764</v>
      </c>
      <c r="T5" s="4" t="s">
        <v>34</v>
      </c>
      <c r="U5" s="4">
        <v>165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44759</v>
      </c>
      <c r="G6" s="6">
        <v>44761</v>
      </c>
      <c r="H6" s="4">
        <v>1</v>
      </c>
      <c r="I6" s="4">
        <v>2</v>
      </c>
      <c r="J6" s="4">
        <v>2</v>
      </c>
      <c r="K6" s="4" t="s">
        <v>30</v>
      </c>
      <c r="L6" s="4">
        <v>122</v>
      </c>
      <c r="M6" s="4">
        <v>122</v>
      </c>
      <c r="N6" s="4" t="s">
        <v>55</v>
      </c>
      <c r="O6" s="4" t="s">
        <v>32</v>
      </c>
      <c r="P6" s="4" t="s">
        <v>33</v>
      </c>
      <c r="Q6" s="4">
        <v>0</v>
      </c>
      <c r="R6" s="7">
        <v>44753</v>
      </c>
      <c r="S6" s="6">
        <v>44764</v>
      </c>
      <c r="T6" s="4" t="s">
        <v>34</v>
      </c>
      <c r="U6" s="4">
        <v>122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44760</v>
      </c>
      <c r="G7" s="6">
        <v>44761</v>
      </c>
      <c r="H7" s="4">
        <v>1</v>
      </c>
      <c r="I7" s="4">
        <v>1</v>
      </c>
      <c r="J7" s="4">
        <v>1</v>
      </c>
      <c r="K7" s="4" t="s">
        <v>30</v>
      </c>
      <c r="L7" s="4">
        <v>50</v>
      </c>
      <c r="M7" s="4">
        <v>50</v>
      </c>
      <c r="N7" s="4" t="s">
        <v>59</v>
      </c>
      <c r="O7" s="4" t="s">
        <v>32</v>
      </c>
      <c r="P7" s="4" t="s">
        <v>33</v>
      </c>
      <c r="Q7" s="4">
        <v>0</v>
      </c>
      <c r="R7" s="7">
        <v>44753</v>
      </c>
      <c r="S7" s="6">
        <v>44764</v>
      </c>
      <c r="T7" s="4" t="s">
        <v>34</v>
      </c>
      <c r="U7" s="4">
        <v>50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44760</v>
      </c>
      <c r="G8" s="6">
        <v>44761</v>
      </c>
      <c r="H8" s="4">
        <v>1</v>
      </c>
      <c r="I8" s="4">
        <v>1</v>
      </c>
      <c r="J8" s="4">
        <v>1</v>
      </c>
      <c r="K8" s="4" t="s">
        <v>30</v>
      </c>
      <c r="L8" s="4">
        <v>30</v>
      </c>
      <c r="M8" s="4">
        <v>30</v>
      </c>
      <c r="N8" s="4" t="s">
        <v>65</v>
      </c>
      <c r="O8" s="4" t="s">
        <v>32</v>
      </c>
      <c r="P8" s="4" t="s">
        <v>33</v>
      </c>
      <c r="Q8" s="4">
        <v>0</v>
      </c>
      <c r="R8" s="7">
        <v>44760</v>
      </c>
      <c r="S8" s="6">
        <v>44764</v>
      </c>
      <c r="T8" s="4" t="s">
        <v>34</v>
      </c>
      <c r="U8" s="4">
        <v>30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44760</v>
      </c>
      <c r="G9" s="6">
        <v>44761</v>
      </c>
      <c r="H9" s="4">
        <v>1</v>
      </c>
      <c r="I9" s="4">
        <v>1</v>
      </c>
      <c r="J9" s="4">
        <v>1</v>
      </c>
      <c r="K9" s="4" t="s">
        <v>30</v>
      </c>
      <c r="L9" s="4">
        <v>67</v>
      </c>
      <c r="M9" s="4">
        <v>67</v>
      </c>
      <c r="N9" s="4" t="s">
        <v>70</v>
      </c>
      <c r="O9" s="4" t="s">
        <v>32</v>
      </c>
      <c r="P9" s="4" t="s">
        <v>33</v>
      </c>
      <c r="Q9" s="4">
        <v>0</v>
      </c>
      <c r="R9" s="7">
        <v>44760</v>
      </c>
      <c r="S9" s="6">
        <v>44764</v>
      </c>
      <c r="T9" s="4" t="s">
        <v>34</v>
      </c>
      <c r="U9" s="4">
        <v>67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44760</v>
      </c>
      <c r="G10" s="6">
        <v>44761</v>
      </c>
      <c r="H10" s="4">
        <v>1</v>
      </c>
      <c r="I10" s="4">
        <v>1</v>
      </c>
      <c r="J10" s="4">
        <v>1</v>
      </c>
      <c r="K10" s="4" t="s">
        <v>30</v>
      </c>
      <c r="L10" s="4">
        <v>40</v>
      </c>
      <c r="M10" s="4">
        <v>40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44760</v>
      </c>
      <c r="S10" s="6">
        <v>44764</v>
      </c>
      <c r="T10" s="4" t="s">
        <v>34</v>
      </c>
      <c r="U10" s="4">
        <v>40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78</v>
      </c>
      <c r="D11" s="4" t="s">
        <v>79</v>
      </c>
      <c r="E11" s="4" t="s">
        <v>80</v>
      </c>
      <c r="F11" s="6">
        <v>44736</v>
      </c>
      <c r="G11" s="6">
        <v>44738</v>
      </c>
      <c r="H11" s="4">
        <v>1</v>
      </c>
      <c r="I11" s="4">
        <v>2</v>
      </c>
      <c r="J11" s="4">
        <v>2</v>
      </c>
      <c r="K11" s="4" t="s">
        <v>30</v>
      </c>
      <c r="L11" s="4">
        <v>-102</v>
      </c>
      <c r="M11" s="4">
        <v>-102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44736</v>
      </c>
      <c r="S11" s="6">
        <v>44764</v>
      </c>
      <c r="U11" s="4">
        <v>0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2" sqref="M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18098692778</v>
      </c>
      <c r="B2" s="6">
        <v>44760</v>
      </c>
      <c r="C2" s="6">
        <v>44761</v>
      </c>
      <c r="D2" s="4">
        <v>114</v>
      </c>
      <c r="E2" s="4" t="str">
        <f>VLOOKUP(A2,HOP!A:L,12,0)</f>
        <v>114.00</v>
      </c>
      <c r="F2" s="4" t="str">
        <f>VLOOKUP(A2,HOP!A:C,3,0)</f>
        <v>2587216</v>
      </c>
      <c r="G2" s="4">
        <f>D2-E2</f>
        <v>0</v>
      </c>
      <c r="H2" s="4" t="str">
        <f>$H$1&amp;F2</f>
        <v>，2587216</v>
      </c>
      <c r="I2" s="4" t="str">
        <f>VLOOKUP(A2,HOP!A:U,21,0)</f>
        <v>直连</v>
      </c>
    </row>
    <row r="3" s="4" customFormat="1" spans="1:9">
      <c r="A3" s="5">
        <v>18141980779</v>
      </c>
      <c r="B3" s="6">
        <v>44760</v>
      </c>
      <c r="C3" s="6">
        <v>44761</v>
      </c>
      <c r="D3" s="4">
        <v>95</v>
      </c>
      <c r="E3" s="4" t="str">
        <f>VLOOKUP(A3,HOP!A:L,12,0)</f>
        <v>95.00</v>
      </c>
      <c r="F3" s="4" t="str">
        <f>VLOOKUP(A3,HOP!A:C,3,0)</f>
        <v>2594455</v>
      </c>
      <c r="G3" s="4">
        <f t="shared" ref="G3:G11" si="0">D3-E3</f>
        <v>0</v>
      </c>
      <c r="H3" s="4" t="str">
        <f t="shared" ref="H3:H11" si="1">$H$1&amp;F3</f>
        <v>，2594455</v>
      </c>
      <c r="I3" s="4" t="str">
        <f>VLOOKUP(A3,HOP!A:U,21,0)</f>
        <v>直连</v>
      </c>
    </row>
    <row r="4" s="4" customFormat="1" spans="1:9">
      <c r="A4" s="5">
        <v>18167020089</v>
      </c>
      <c r="B4" s="6">
        <v>44759</v>
      </c>
      <c r="C4" s="6">
        <v>44761</v>
      </c>
      <c r="D4" s="4">
        <v>156</v>
      </c>
      <c r="E4" s="4" t="str">
        <f>VLOOKUP(A4,HOP!A:L,12,0)</f>
        <v>156.00</v>
      </c>
      <c r="F4" s="4" t="str">
        <f>VLOOKUP(A4,HOP!A:C,3,0)</f>
        <v>2597798</v>
      </c>
      <c r="G4" s="4">
        <f t="shared" si="0"/>
        <v>0</v>
      </c>
      <c r="H4" s="4" t="str">
        <f t="shared" si="1"/>
        <v>，2597798</v>
      </c>
      <c r="I4" s="4" t="str">
        <f>VLOOKUP(A4,HOP!A:U,21,0)</f>
        <v>直连</v>
      </c>
    </row>
    <row r="5" s="4" customFormat="1" spans="1:9">
      <c r="A5" s="5">
        <v>18182951633</v>
      </c>
      <c r="B5" s="6">
        <v>44760</v>
      </c>
      <c r="C5" s="6">
        <v>44761</v>
      </c>
      <c r="D5" s="4">
        <v>165</v>
      </c>
      <c r="E5" s="4" t="str">
        <f>VLOOKUP(A5,HOP!A:L,12,0)</f>
        <v>165.00</v>
      </c>
      <c r="F5" s="4" t="str">
        <f>VLOOKUP(A5,HOP!A:C,3,0)</f>
        <v>2599922</v>
      </c>
      <c r="G5" s="4">
        <f t="shared" si="0"/>
        <v>0</v>
      </c>
      <c r="H5" s="4" t="str">
        <f t="shared" si="1"/>
        <v>，2599922</v>
      </c>
      <c r="I5" s="4" t="str">
        <f>VLOOKUP(A5,HOP!A:U,21,0)</f>
        <v>直连</v>
      </c>
    </row>
    <row r="6" s="4" customFormat="1" spans="1:9">
      <c r="A6" s="5">
        <v>18364339922</v>
      </c>
      <c r="B6" s="6">
        <v>44759</v>
      </c>
      <c r="C6" s="6">
        <v>44761</v>
      </c>
      <c r="D6" s="4">
        <v>122</v>
      </c>
      <c r="E6" s="4" t="str">
        <f>VLOOKUP(A6,HOP!A:L,12,0)</f>
        <v>122.00</v>
      </c>
      <c r="F6" s="4" t="str">
        <f>VLOOKUP(A6,HOP!A:C,3,0)</f>
        <v>2618024</v>
      </c>
      <c r="G6" s="4">
        <f t="shared" si="0"/>
        <v>0</v>
      </c>
      <c r="H6" s="4" t="str">
        <f t="shared" si="1"/>
        <v>，2618024</v>
      </c>
      <c r="I6" s="4" t="str">
        <f>VLOOKUP(A6,HOP!A:U,21,0)</f>
        <v>直连</v>
      </c>
    </row>
    <row r="7" s="4" customFormat="1" spans="1:9">
      <c r="A7" s="5">
        <v>18365262765</v>
      </c>
      <c r="B7" s="6">
        <v>44760</v>
      </c>
      <c r="C7" s="6">
        <v>44761</v>
      </c>
      <c r="D7" s="4">
        <v>50</v>
      </c>
      <c r="E7" s="4" t="str">
        <f>VLOOKUP(A7,HOP!A:L,12,0)</f>
        <v>50.00</v>
      </c>
      <c r="F7" s="4" t="str">
        <f>VLOOKUP(A7,HOP!A:C,3,0)</f>
        <v>2618170</v>
      </c>
      <c r="G7" s="4">
        <f t="shared" si="0"/>
        <v>0</v>
      </c>
      <c r="H7" s="4" t="str">
        <f t="shared" si="1"/>
        <v>，2618170</v>
      </c>
      <c r="I7" s="4" t="str">
        <f>VLOOKUP(A7,HOP!A:U,21,0)</f>
        <v>直连</v>
      </c>
    </row>
    <row r="8" s="4" customFormat="1" spans="1:9">
      <c r="A8" s="5">
        <v>18435960212</v>
      </c>
      <c r="B8" s="6">
        <v>44760</v>
      </c>
      <c r="C8" s="6">
        <v>44761</v>
      </c>
      <c r="D8" s="4">
        <v>30</v>
      </c>
      <c r="E8" s="4" t="str">
        <f>VLOOKUP(A8,HOP!A:L,12,0)</f>
        <v>30.00</v>
      </c>
      <c r="F8" s="4" t="str">
        <f>VLOOKUP(A8,HOP!A:C,3,0)</f>
        <v>2625174</v>
      </c>
      <c r="G8" s="4">
        <f t="shared" si="0"/>
        <v>0</v>
      </c>
      <c r="H8" s="4" t="str">
        <f t="shared" si="1"/>
        <v>，2625174</v>
      </c>
      <c r="I8" s="4" t="str">
        <f>VLOOKUP(A8,HOP!A:U,21,0)</f>
        <v>直连</v>
      </c>
    </row>
    <row r="9" s="4" customFormat="1" spans="1:9">
      <c r="A9" s="5">
        <v>18436532343</v>
      </c>
      <c r="B9" s="6">
        <v>44760</v>
      </c>
      <c r="C9" s="6">
        <v>44761</v>
      </c>
      <c r="D9" s="4">
        <v>67</v>
      </c>
      <c r="E9" s="4" t="str">
        <f>VLOOKUP(A9,HOP!A:L,12,0)</f>
        <v>67.00</v>
      </c>
      <c r="F9" s="4" t="str">
        <f>VLOOKUP(A9,HOP!A:C,3,0)</f>
        <v>2625255</v>
      </c>
      <c r="G9" s="4">
        <f t="shared" si="0"/>
        <v>0</v>
      </c>
      <c r="H9" s="4" t="str">
        <f t="shared" si="1"/>
        <v>，2625255</v>
      </c>
      <c r="I9" s="4" t="str">
        <f>VLOOKUP(A9,HOP!A:U,21,0)</f>
        <v>直连</v>
      </c>
    </row>
    <row r="10" s="4" customFormat="1" spans="1:9">
      <c r="A10" s="5">
        <v>18437439963</v>
      </c>
      <c r="B10" s="6">
        <v>44760</v>
      </c>
      <c r="C10" s="6">
        <v>44761</v>
      </c>
      <c r="D10" s="4">
        <v>40</v>
      </c>
      <c r="E10" s="4" t="str">
        <f>VLOOKUP(A10,HOP!A:L,12,0)</f>
        <v>40.00</v>
      </c>
      <c r="F10" s="4" t="str">
        <f>VLOOKUP(A10,HOP!A:C,3,0)</f>
        <v>2625405</v>
      </c>
      <c r="G10" s="4">
        <f t="shared" si="0"/>
        <v>0</v>
      </c>
      <c r="H10" s="4" t="str">
        <f t="shared" si="1"/>
        <v>，2625405</v>
      </c>
      <c r="I10" s="4" t="str">
        <f>VLOOKUP(A10,HOP!A:U,21,0)</f>
        <v>直连</v>
      </c>
    </row>
    <row r="11" s="4" customFormat="1" spans="1:10">
      <c r="A11" s="5">
        <v>18193635343</v>
      </c>
      <c r="B11" s="6">
        <v>44736</v>
      </c>
      <c r="C11" s="6">
        <v>44738</v>
      </c>
      <c r="D11" s="4">
        <v>-102</v>
      </c>
      <c r="E11" s="4" t="e">
        <f>VLOOKUP(A11,HOP!A:L,12,0)</f>
        <v>#N/A</v>
      </c>
      <c r="F11" s="4">
        <v>2601446</v>
      </c>
      <c r="G11" s="4" t="e">
        <f t="shared" si="0"/>
        <v>#N/A</v>
      </c>
      <c r="H11" s="4" t="str">
        <f t="shared" si="1"/>
        <v>，2601446</v>
      </c>
      <c r="I11" s="4" t="e">
        <f>VLOOKUP(A11,HOP!A:U,21,0)</f>
        <v>#N/A</v>
      </c>
      <c r="J11" s="4" t="s">
        <v>83</v>
      </c>
    </row>
    <row r="13" spans="4:4">
      <c r="D13" s="4">
        <f>SUM(D2:D12)</f>
        <v>737</v>
      </c>
    </row>
    <row r="18" spans="1:1">
      <c r="A18" s="4" t="s">
        <v>84</v>
      </c>
    </row>
    <row r="19" spans="1:1">
      <c r="A19" s="4" t="s">
        <v>85</v>
      </c>
    </row>
    <row r="20" spans="1:1">
      <c r="A20" s="4" t="s">
        <v>86</v>
      </c>
    </row>
  </sheetData>
  <autoFilter ref="A1:XFD13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18437439963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105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18436532343</v>
      </c>
      <c r="B3" s="1" t="s">
        <v>105</v>
      </c>
      <c r="C3" s="1" t="s">
        <v>121</v>
      </c>
      <c r="D3" s="1" t="s">
        <v>122</v>
      </c>
      <c r="E3" s="1" t="s">
        <v>123</v>
      </c>
      <c r="F3" s="1" t="s">
        <v>105</v>
      </c>
      <c r="G3" s="1" t="s">
        <v>109</v>
      </c>
      <c r="H3" s="1" t="s">
        <v>110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126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18435960212</v>
      </c>
      <c r="B4" s="1" t="s">
        <v>105</v>
      </c>
      <c r="C4" s="1" t="s">
        <v>127</v>
      </c>
      <c r="D4" s="1" t="s">
        <v>128</v>
      </c>
      <c r="E4" s="1" t="s">
        <v>129</v>
      </c>
      <c r="F4" s="1" t="s">
        <v>105</v>
      </c>
      <c r="G4" s="1" t="s">
        <v>109</v>
      </c>
      <c r="H4" s="1" t="s">
        <v>110</v>
      </c>
      <c r="I4" s="1" t="s">
        <v>130</v>
      </c>
      <c r="J4" s="1" t="s">
        <v>30</v>
      </c>
      <c r="K4" s="1" t="s">
        <v>131</v>
      </c>
      <c r="L4" s="1" t="s">
        <v>131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132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18365262765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105</v>
      </c>
      <c r="G5" s="1" t="s">
        <v>109</v>
      </c>
      <c r="H5" s="1" t="s">
        <v>110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139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18364339922</v>
      </c>
      <c r="B6" s="1" t="s">
        <v>133</v>
      </c>
      <c r="C6" s="1" t="s">
        <v>140</v>
      </c>
      <c r="D6" s="1" t="s">
        <v>141</v>
      </c>
      <c r="E6" s="1" t="s">
        <v>142</v>
      </c>
      <c r="F6" s="1" t="s">
        <v>143</v>
      </c>
      <c r="G6" s="1" t="s">
        <v>109</v>
      </c>
      <c r="H6" s="1" t="s">
        <v>110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146</v>
      </c>
      <c r="S6" s="1" t="s">
        <v>118</v>
      </c>
      <c r="T6" s="1" t="s">
        <v>119</v>
      </c>
      <c r="U6" s="1" t="s">
        <v>120</v>
      </c>
    </row>
    <row r="7" s="1" customFormat="1" spans="1:21">
      <c r="A7" s="3">
        <v>18182951633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105</v>
      </c>
      <c r="G7" s="1" t="s">
        <v>109</v>
      </c>
      <c r="H7" s="1" t="s">
        <v>110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153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18167020089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143</v>
      </c>
      <c r="G8" s="1" t="s">
        <v>109</v>
      </c>
      <c r="H8" s="1" t="s">
        <v>110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160</v>
      </c>
      <c r="S8" s="1" t="s">
        <v>118</v>
      </c>
      <c r="T8" s="1" t="s">
        <v>119</v>
      </c>
      <c r="U8" s="1" t="s">
        <v>120</v>
      </c>
    </row>
    <row r="9" s="1" customFormat="1" spans="1:21">
      <c r="A9" s="3">
        <v>18141980779</v>
      </c>
      <c r="B9" s="1" t="s">
        <v>161</v>
      </c>
      <c r="C9" s="1" t="s">
        <v>162</v>
      </c>
      <c r="D9" s="1" t="s">
        <v>163</v>
      </c>
      <c r="E9" s="1" t="s">
        <v>164</v>
      </c>
      <c r="F9" s="1" t="s">
        <v>105</v>
      </c>
      <c r="G9" s="1" t="s">
        <v>109</v>
      </c>
      <c r="H9" s="1" t="s">
        <v>110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167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18098692778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105</v>
      </c>
      <c r="G10" s="1" t="s">
        <v>109</v>
      </c>
      <c r="H10" s="1" t="s">
        <v>110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174</v>
      </c>
      <c r="S10" s="1" t="s">
        <v>118</v>
      </c>
      <c r="T10" s="1" t="s">
        <v>119</v>
      </c>
      <c r="U10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2022-07-22T01:45:00Z</dcterms:created>
  <dcterms:modified xsi:type="dcterms:W3CDTF">2022-07-25T07:53:31Z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472EEEE277454FFD87031E34CCF827D0</vt:lpwstr>
  </property>
  <property fmtid="{D5CDD505-2E9C-101B-9397-08002B2CF9AE}" pid="3" name="KSOProductBuildVer">
    <vt:lpwstr>2052-11.1.0.11875</vt:lpwstr>
  </property>
</Properties>
</file>