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<sst xmlns="http://schemas.openxmlformats.org/spreadsheetml/2006/main" count="323" uniqueCount="166">
  <si>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</si>
  <si>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</si>
  <si>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</si>
  <si>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</si>
  <si>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</si>
  <si>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</si>
  <si>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</si>
  <si>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</si>
  <si>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</si>
  <si>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</si>
  <si>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</si>
  <si>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</si>
  <si>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</si>
  <si>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</si>
  <si>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</si>
  <si>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</si>
  <si>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</si>
  <si>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</si>
  <si>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</si>
  <si>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</si>
  <si>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</si>
  <si>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</si>
  <si>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</si>
  <si>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</si>
  <si>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</si>
  <si>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17883922715	</t>
  </si>
  <si>
    <t>Ctrip</t>
  </si>
  <si>
    <t>正常</t>
  </si>
  <si>
    <t>[灵韦]曼彻斯特机场智选假日酒店 - IHG 旗下饭店(Holiday Inn Express Manchester Airport, an Ihg Hotel)(39033537)</t>
  </si>
  <si>
    <t>双床房&lt;1&gt;&lt;早餐&gt;&lt;不退款&gt;&lt;2人入住&gt;</t>
  </si>
  <si>
    <t>USD</t>
  </si>
  <si>
    <t>Khanna/Alison</t>
  </si>
  <si>
    <t>CA5326220723USD</t>
  </si>
  <si>
    <t>未提现</t>
  </si>
  <si>
    <t>携程开票</t>
  </si>
  <si>
    <t xml:space="preserve">2534667	</t>
  </si>
  <si>
    <t xml:space="preserve">	</t>
  </si>
  <si>
    <t xml:space="preserve">18020899918	</t>
  </si>
  <si>
    <t>[维也纳]宜必思维也纳玛丽亚希尔费酒店(Ibis Wien Mariahilf)(37240992)</t>
  </si>
  <si>
    <t>双人床房&lt;不退款&gt;&lt;2人入住&gt;</t>
  </si>
  <si>
    <t>Afashah/Rene</t>
  </si>
  <si>
    <t xml:space="preserve">18162709389	</t>
  </si>
  <si>
    <t>[普吉岛]尼帕度假酒店 (SHA Extra Plus)(Nipa Resort (SHA Extra Plus))(40721709)</t>
  </si>
  <si>
    <t>豪华双人床或双床房&lt;2人入住&gt;&lt;不退款&gt;</t>
  </si>
  <si>
    <t>DESAI/DHAVAL,DESAI/DHAVAL,DESAI/DHAVAL,DESAI/DHAVAL</t>
  </si>
  <si>
    <t xml:space="preserve">18270448476	</t>
  </si>
  <si>
    <t>[阿文图纳]坦伯利 JW 万豪度假村及水疗中心(JW Marriott Turnberry Resort &amp; Spa)(39633909)</t>
  </si>
  <si>
    <t>度假村景特大床房带阳台&lt;2人入住&gt;&lt;不退款&gt;&lt;早餐&gt;</t>
  </si>
  <si>
    <t>Grela/Maciej</t>
  </si>
  <si>
    <t xml:space="preserve">70220003	</t>
  </si>
  <si>
    <t xml:space="preserve">18277886915	</t>
  </si>
  <si>
    <t>[巴塞罗那]巴塞罗那埃文尼亚罗塞里奥酒店(Evenia Rossello Barcelona)(37215079)</t>
  </si>
  <si>
    <t>双人房&lt;2人入住&gt;&lt;不退款&gt;</t>
  </si>
  <si>
    <t>SONG/YAO</t>
  </si>
  <si>
    <t xml:space="preserve">293969	</t>
  </si>
  <si>
    <t xml:space="preserve">18292048398	</t>
  </si>
  <si>
    <t>[马德里]新马德里酒店(Hotel Nuevo Madrid)(37201111)</t>
  </si>
  <si>
    <t>标准双人或双床房&lt;不退款&gt;&lt;2人入住&gt;</t>
  </si>
  <si>
    <t>Rodriguez/Nelly</t>
  </si>
  <si>
    <t xml:space="preserve">18314009986	</t>
  </si>
  <si>
    <t>[尼斯]尼斯海滨酒店(Hotel Nice Riviera)(48377031)</t>
  </si>
  <si>
    <t>经典双人房&lt;不退款&gt;&lt;2人入住&gt;</t>
  </si>
  <si>
    <t>Palembas/Daryl Ray</t>
  </si>
  <si>
    <t xml:space="preserve">220701351	</t>
  </si>
  <si>
    <t xml:space="preserve">18395957984	</t>
  </si>
  <si>
    <t>[兰卡威]兰卡威希格酒店(HIG Hotel Langkawi)(48410858)</t>
  </si>
  <si>
    <t>小型套房&lt;早餐&gt;&lt;不退款&gt;&lt;2人入住&gt;</t>
  </si>
  <si>
    <t>Binti Abdul Aziz/Ruhani,Binti Abdul Aziz/Ruhani</t>
  </si>
  <si>
    <t xml:space="preserve">18084455857	</t>
  </si>
  <si>
    <t>退单</t>
  </si>
  <si>
    <t>[卡森城]内华达州议会大厦卡森城罗德威旅馆(Rodeway Inn at Nevada State Capitol Carson City)(37221508)</t>
  </si>
  <si>
    <t>客房(大床)&lt;不退款&gt;&lt;2人入住&gt;</t>
  </si>
  <si>
    <t>Martin/Michael,Martin/Cleotilde</t>
  </si>
  <si>
    <t xml:space="preserve">57369707345	</t>
  </si>
  <si>
    <t>，</t>
  </si>
  <si>
    <t xml:space="preserve">  本期扣款90.7元 </t>
  </si>
  <si>
    <t>A220725155738481</t>
  </si>
  <si>
    <t>USD / HKD 当前参考汇率: 7.84835</t>
  </si>
  <si>
    <t>总计： 3239.3 USD/
25423.16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</si>
  <si>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</si>
  <si>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</si>
  <si>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</si>
  <si>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</si>
  <si>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</si>
  <si>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</si>
  <si>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</si>
  <si>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</si>
  <si>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</si>
  <si>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</si>
  <si>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</si>
  <si>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</si>
  <si>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</si>
  <si>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</si>
  <si>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</si>
  <si>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</si>
  <si>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</si>
  <si>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</si>
  <si>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2022-07-14</t>
  </si>
  <si>
    <t>2621283</t>
  </si>
  <si>
    <t>兰卡威希格酒店</t>
  </si>
  <si>
    <t>Binti Abdul Aziz Ruhani,Binti Abdul Aziz Ruhani</t>
  </si>
  <si>
    <t>2022-07-17</t>
  </si>
  <si>
    <t>2022-07-20</t>
  </si>
  <si>
    <t>退房日周结</t>
  </si>
  <si>
    <t>686.90</t>
  </si>
  <si>
    <t>102.00</t>
  </si>
  <si>
    <t>0</t>
  </si>
  <si>
    <t>0.00</t>
  </si>
  <si>
    <t>携程盛景国际直连</t>
  </si>
  <si>
    <t>01.010677</t>
  </si>
  <si>
    <t>2022-07-14 19:17:09</t>
  </si>
  <si>
    <t>否</t>
  </si>
  <si>
    <t>汇智国际旅游发展有限公司</t>
  </si>
  <si>
    <t>直连</t>
  </si>
  <si>
    <t>2022-07-07</t>
  </si>
  <si>
    <t>2613454</t>
  </si>
  <si>
    <t>尼斯海滨酒店</t>
  </si>
  <si>
    <t>Palembas Daryl Ray</t>
  </si>
  <si>
    <t>3872.91</t>
  </si>
  <si>
    <t>576.00</t>
  </si>
  <si>
    <t>2022-07-07 06:05:35</t>
  </si>
  <si>
    <t>2022-07-04</t>
  </si>
  <si>
    <t>2611251</t>
  </si>
  <si>
    <t>新马德里酒店</t>
  </si>
  <si>
    <t>Rodriguez Nelly</t>
  </si>
  <si>
    <t>2022-07-18</t>
  </si>
  <si>
    <t>658.33</t>
  </si>
  <si>
    <t>98.00</t>
  </si>
  <si>
    <t>2022-07-04 23:03:57</t>
  </si>
  <si>
    <t>2022-07-03</t>
  </si>
  <si>
    <t>2610287</t>
  </si>
  <si>
    <t>埃文尼亚罗塞里奥酒店</t>
  </si>
  <si>
    <t>SONG YAO</t>
  </si>
  <si>
    <t>1652.55</t>
  </si>
  <si>
    <t>246.00</t>
  </si>
  <si>
    <t>2022-07-03 23:01:45</t>
  </si>
  <si>
    <t>2609587</t>
  </si>
  <si>
    <t>坦伯利 JW 万豪度假村及水疗中心</t>
  </si>
  <si>
    <t>Grela Maciej</t>
  </si>
  <si>
    <t>4044.06</t>
  </si>
  <si>
    <t>602.00</t>
  </si>
  <si>
    <t>2022-07-03 01:46:15</t>
  </si>
  <si>
    <t>2022-06-20</t>
  </si>
  <si>
    <t>2597427</t>
  </si>
  <si>
    <t>尼帕度假酒店 (SHA Extra Plus)</t>
  </si>
  <si>
    <t>DESAI DHAVAL,DESAI DHAVAL,DESAI DHAVAL,DESAI DHAVAL</t>
  </si>
  <si>
    <t>2022-07-15</t>
  </si>
  <si>
    <t>1211.81</t>
  </si>
  <si>
    <t>180.00</t>
  </si>
  <si>
    <t>2022-06-20 16:16:07</t>
  </si>
  <si>
    <t>2022-05-30</t>
  </si>
  <si>
    <t>2569012</t>
  </si>
  <si>
    <t>宜必思维也纳玛丽亚希尔费酒店</t>
  </si>
  <si>
    <t>Afashah Rene</t>
  </si>
  <si>
    <t>2022-07-12</t>
  </si>
  <si>
    <t>9830.32</t>
  </si>
  <si>
    <t>1464.00</t>
  </si>
  <si>
    <t>2022-05-30 10:32:19</t>
  </si>
  <si>
    <t>2022-05-02</t>
  </si>
  <si>
    <t>2534667</t>
  </si>
  <si>
    <t>曼彻斯特机场智选假日酒店</t>
  </si>
  <si>
    <t>Khanna Alison</t>
  </si>
  <si>
    <t>2022-07-19</t>
  </si>
  <si>
    <t>410.53</t>
  </si>
  <si>
    <t>62.00</t>
  </si>
  <si>
    <t>2022-05-02 23:28:40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</si>
</sst>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34</xdr:col>
      <xdr:colOff>190500</xdr:colOff>
      <xdr:row>44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1175" y="171450"/>
          <a:ext cx="14592300" cy="7524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44761</v>
      </c>
      <c r="G2" s="6">
        <v>44762</v>
      </c>
      <c r="H2" s="4">
        <v>1</v>
      </c>
      <c r="I2" s="4">
        <v>1</v>
      </c>
      <c r="J2" s="4">
        <v>1</v>
      </c>
      <c r="K2" s="4" t="s">
        <v>30</v>
      </c>
      <c r="L2" s="4">
        <v>62</v>
      </c>
      <c r="M2" s="4">
        <v>62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44765</v>
      </c>
      <c r="T2" s="4" t="s">
        <v>34</v>
      </c>
      <c r="U2" s="4">
        <v>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44754</v>
      </c>
      <c r="G3" s="6">
        <v>44762</v>
      </c>
      <c r="H3" s="4">
        <v>3</v>
      </c>
      <c r="I3" s="4">
        <v>8</v>
      </c>
      <c r="J3" s="4">
        <v>24</v>
      </c>
      <c r="K3" s="4" t="s">
        <v>30</v>
      </c>
      <c r="L3" s="4">
        <v>1464</v>
      </c>
      <c r="M3" s="4">
        <v>1464</v>
      </c>
      <c r="N3" s="4" t="s">
        <v>40</v>
      </c>
      <c r="O3" s="4" t="s">
        <v>32</v>
      </c>
      <c r="P3" s="4" t="s">
        <v>33</v>
      </c>
      <c r="Q3" s="4">
        <v>0</v>
      </c>
      <c r="R3" s="7">
        <v>44711</v>
      </c>
      <c r="S3" s="6">
        <v>44765</v>
      </c>
      <c r="T3" s="4" t="s">
        <v>34</v>
      </c>
      <c r="U3" s="4">
        <v>1464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44757</v>
      </c>
      <c r="G4" s="6">
        <v>44762</v>
      </c>
      <c r="H4" s="4">
        <v>2</v>
      </c>
      <c r="I4" s="4">
        <v>5</v>
      </c>
      <c r="J4" s="4">
        <v>10</v>
      </c>
      <c r="K4" s="4" t="s">
        <v>30</v>
      </c>
      <c r="L4" s="4">
        <v>180</v>
      </c>
      <c r="M4" s="4">
        <v>180</v>
      </c>
      <c r="N4" s="4" t="s">
        <v>44</v>
      </c>
      <c r="O4" s="4" t="s">
        <v>32</v>
      </c>
      <c r="P4" s="4" t="s">
        <v>33</v>
      </c>
      <c r="Q4" s="4">
        <v>0</v>
      </c>
      <c r="R4" s="7">
        <v>44732</v>
      </c>
      <c r="S4" s="6">
        <v>44765</v>
      </c>
      <c r="T4" s="4" t="s">
        <v>34</v>
      </c>
      <c r="U4" s="4">
        <v>180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44760</v>
      </c>
      <c r="G5" s="6">
        <v>44762</v>
      </c>
      <c r="H5" s="4">
        <v>1</v>
      </c>
      <c r="I5" s="4">
        <v>2</v>
      </c>
      <c r="J5" s="4">
        <v>2</v>
      </c>
      <c r="K5" s="4" t="s">
        <v>30</v>
      </c>
      <c r="L5" s="4">
        <v>602</v>
      </c>
      <c r="M5" s="4">
        <v>602</v>
      </c>
      <c r="N5" s="4" t="s">
        <v>48</v>
      </c>
      <c r="O5" s="4" t="s">
        <v>32</v>
      </c>
      <c r="P5" s="4" t="s">
        <v>33</v>
      </c>
      <c r="Q5" s="4">
        <v>0</v>
      </c>
      <c r="R5" s="7">
        <v>44745</v>
      </c>
      <c r="S5" s="6">
        <v>44765</v>
      </c>
      <c r="T5" s="4" t="s">
        <v>34</v>
      </c>
      <c r="U5" s="4">
        <v>602</v>
      </c>
      <c r="V5" s="4">
        <v>0</v>
      </c>
      <c r="W5" s="4">
        <v>0</v>
      </c>
      <c r="X5" s="4" t="s">
        <v>36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44760</v>
      </c>
      <c r="G6" s="6">
        <v>44762</v>
      </c>
      <c r="H6" s="4">
        <v>1</v>
      </c>
      <c r="I6" s="4">
        <v>2</v>
      </c>
      <c r="J6" s="4">
        <v>2</v>
      </c>
      <c r="K6" s="4" t="s">
        <v>30</v>
      </c>
      <c r="L6" s="4">
        <v>246</v>
      </c>
      <c r="M6" s="4">
        <v>246</v>
      </c>
      <c r="N6" s="4" t="s">
        <v>53</v>
      </c>
      <c r="O6" s="4" t="s">
        <v>32</v>
      </c>
      <c r="P6" s="4" t="s">
        <v>33</v>
      </c>
      <c r="Q6" s="4">
        <v>0</v>
      </c>
      <c r="R6" s="7">
        <v>44745</v>
      </c>
      <c r="S6" s="6">
        <v>44765</v>
      </c>
      <c r="T6" s="4" t="s">
        <v>34</v>
      </c>
      <c r="U6" s="4">
        <v>246</v>
      </c>
      <c r="V6" s="4">
        <v>0</v>
      </c>
      <c r="W6" s="4">
        <v>0</v>
      </c>
      <c r="X6" s="4" t="s">
        <v>36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44760</v>
      </c>
      <c r="G7" s="6">
        <v>44762</v>
      </c>
      <c r="H7" s="4">
        <v>1</v>
      </c>
      <c r="I7" s="4">
        <v>2</v>
      </c>
      <c r="J7" s="4">
        <v>2</v>
      </c>
      <c r="K7" s="4" t="s">
        <v>30</v>
      </c>
      <c r="L7" s="4">
        <v>98</v>
      </c>
      <c r="M7" s="4">
        <v>98</v>
      </c>
      <c r="N7" s="4" t="s">
        <v>58</v>
      </c>
      <c r="O7" s="4" t="s">
        <v>32</v>
      </c>
      <c r="P7" s="4" t="s">
        <v>33</v>
      </c>
      <c r="Q7" s="4">
        <v>0</v>
      </c>
      <c r="R7" s="7">
        <v>44746</v>
      </c>
      <c r="S7" s="6">
        <v>44765</v>
      </c>
      <c r="T7" s="4" t="s">
        <v>34</v>
      </c>
      <c r="U7" s="4">
        <v>98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44759</v>
      </c>
      <c r="G8" s="6">
        <v>44762</v>
      </c>
      <c r="H8" s="4">
        <v>1</v>
      </c>
      <c r="I8" s="4">
        <v>3</v>
      </c>
      <c r="J8" s="4">
        <v>3</v>
      </c>
      <c r="K8" s="4" t="s">
        <v>30</v>
      </c>
      <c r="L8" s="4">
        <v>576</v>
      </c>
      <c r="M8" s="4">
        <v>576</v>
      </c>
      <c r="N8" s="4" t="s">
        <v>62</v>
      </c>
      <c r="O8" s="4" t="s">
        <v>32</v>
      </c>
      <c r="P8" s="4" t="s">
        <v>33</v>
      </c>
      <c r="Q8" s="4">
        <v>0</v>
      </c>
      <c r="R8" s="7">
        <v>44749</v>
      </c>
      <c r="S8" s="6">
        <v>44765</v>
      </c>
      <c r="T8" s="4" t="s">
        <v>34</v>
      </c>
      <c r="U8" s="4">
        <v>576</v>
      </c>
      <c r="V8" s="4">
        <v>0</v>
      </c>
      <c r="W8" s="4">
        <v>0</v>
      </c>
      <c r="X8" s="4" t="s">
        <v>36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44759</v>
      </c>
      <c r="G9" s="6">
        <v>44762</v>
      </c>
      <c r="H9" s="4">
        <v>1</v>
      </c>
      <c r="I9" s="4">
        <v>3</v>
      </c>
      <c r="J9" s="4">
        <v>3</v>
      </c>
      <c r="K9" s="4" t="s">
        <v>30</v>
      </c>
      <c r="L9" s="4">
        <v>102</v>
      </c>
      <c r="M9" s="4">
        <v>102</v>
      </c>
      <c r="N9" s="4" t="s">
        <v>67</v>
      </c>
      <c r="O9" s="4" t="s">
        <v>32</v>
      </c>
      <c r="P9" s="4" t="s">
        <v>33</v>
      </c>
      <c r="Q9" s="4">
        <v>0</v>
      </c>
      <c r="R9" s="7">
        <v>44756</v>
      </c>
      <c r="S9" s="6">
        <v>44765</v>
      </c>
      <c r="T9" s="4" t="s">
        <v>34</v>
      </c>
      <c r="U9" s="4">
        <v>102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69</v>
      </c>
      <c r="D10" s="4" t="s">
        <v>70</v>
      </c>
      <c r="E10" s="4" t="s">
        <v>71</v>
      </c>
      <c r="F10" s="6">
        <v>44743</v>
      </c>
      <c r="G10" s="6">
        <v>44746</v>
      </c>
      <c r="H10" s="4">
        <v>1</v>
      </c>
      <c r="I10" s="4">
        <v>3</v>
      </c>
      <c r="J10" s="4">
        <v>3</v>
      </c>
      <c r="K10" s="4" t="s">
        <v>30</v>
      </c>
      <c r="L10" s="4">
        <v>-90.7</v>
      </c>
      <c r="M10" s="4">
        <v>-90.7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44722</v>
      </c>
      <c r="S10" s="6">
        <v>44765</v>
      </c>
      <c r="T10" s="4" t="s">
        <v>34</v>
      </c>
      <c r="U10" s="4">
        <v>-90.7</v>
      </c>
      <c r="V10" s="4">
        <v>0</v>
      </c>
      <c r="W10" s="4">
        <v>0</v>
      </c>
      <c r="X10" s="4" t="s">
        <v>36</v>
      </c>
      <c r="Y10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N2" sqref="N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17883922715</v>
      </c>
      <c r="B2" s="6">
        <v>44761</v>
      </c>
      <c r="C2" s="6">
        <v>44762</v>
      </c>
      <c r="D2" s="4">
        <v>62</v>
      </c>
      <c r="E2" s="4" t="str">
        <f>VLOOKUP(A2,HOP!A:L,12,0)</f>
        <v>62.00</v>
      </c>
      <c r="F2" s="4" t="str">
        <f>VLOOKUP(A2,HOP!A:C,3,0)</f>
        <v>2534667</v>
      </c>
      <c r="G2" s="4">
        <f>D2-E2</f>
        <v>0</v>
      </c>
      <c r="H2" s="4" t="str">
        <f>$H$1&amp;F2</f>
        <v>，2534667</v>
      </c>
      <c r="I2" s="4" t="str">
        <f>VLOOKUP(A2,HOP!A:U,21,0)</f>
        <v>直连</v>
      </c>
    </row>
    <row r="3" s="4" customFormat="1" spans="1:9">
      <c r="A3" s="5">
        <v>18020899918</v>
      </c>
      <c r="B3" s="6">
        <v>44754</v>
      </c>
      <c r="C3" s="6">
        <v>44762</v>
      </c>
      <c r="D3" s="4">
        <v>1464</v>
      </c>
      <c r="E3" s="4" t="str">
        <f>VLOOKUP(A3,HOP!A:L,12,0)</f>
        <v>1464.00</v>
      </c>
      <c r="F3" s="4" t="str">
        <f>VLOOKUP(A3,HOP!A:C,3,0)</f>
        <v>2569012</v>
      </c>
      <c r="G3" s="4">
        <f t="shared" ref="G3:G10" si="0">D3-E3</f>
        <v>0</v>
      </c>
      <c r="H3" s="4" t="str">
        <f t="shared" ref="H3:H10" si="1">$H$1&amp;F3</f>
        <v>，2569012</v>
      </c>
      <c r="I3" s="4" t="str">
        <f>VLOOKUP(A3,HOP!A:U,21,0)</f>
        <v>直连</v>
      </c>
    </row>
    <row r="4" s="4" customFormat="1" spans="1:9">
      <c r="A4" s="5">
        <v>18162709389</v>
      </c>
      <c r="B4" s="6">
        <v>44757</v>
      </c>
      <c r="C4" s="6">
        <v>44762</v>
      </c>
      <c r="D4" s="4">
        <v>180</v>
      </c>
      <c r="E4" s="4" t="str">
        <f>VLOOKUP(A4,HOP!A:L,12,0)</f>
        <v>180.00</v>
      </c>
      <c r="F4" s="4" t="str">
        <f>VLOOKUP(A4,HOP!A:C,3,0)</f>
        <v>2597427</v>
      </c>
      <c r="G4" s="4">
        <f t="shared" si="0"/>
        <v>0</v>
      </c>
      <c r="H4" s="4" t="str">
        <f t="shared" si="1"/>
        <v>，2597427</v>
      </c>
      <c r="I4" s="4" t="str">
        <f>VLOOKUP(A4,HOP!A:U,21,0)</f>
        <v>直连</v>
      </c>
    </row>
    <row r="5" s="4" customFormat="1" spans="1:9">
      <c r="A5" s="5">
        <v>18270448476</v>
      </c>
      <c r="B5" s="6">
        <v>44760</v>
      </c>
      <c r="C5" s="6">
        <v>44762</v>
      </c>
      <c r="D5" s="4">
        <v>602</v>
      </c>
      <c r="E5" s="4" t="str">
        <f>VLOOKUP(A5,HOP!A:L,12,0)</f>
        <v>602.00</v>
      </c>
      <c r="F5" s="4" t="str">
        <f>VLOOKUP(A5,HOP!A:C,3,0)</f>
        <v>2609587</v>
      </c>
      <c r="G5" s="4">
        <f t="shared" si="0"/>
        <v>0</v>
      </c>
      <c r="H5" s="4" t="str">
        <f t="shared" si="1"/>
        <v>，2609587</v>
      </c>
      <c r="I5" s="4" t="str">
        <f>VLOOKUP(A5,HOP!A:U,21,0)</f>
        <v>直连</v>
      </c>
    </row>
    <row r="6" s="4" customFormat="1" spans="1:9">
      <c r="A6" s="5">
        <v>18277886915</v>
      </c>
      <c r="B6" s="6">
        <v>44760</v>
      </c>
      <c r="C6" s="6">
        <v>44762</v>
      </c>
      <c r="D6" s="4">
        <v>246</v>
      </c>
      <c r="E6" s="4" t="str">
        <f>VLOOKUP(A6,HOP!A:L,12,0)</f>
        <v>246.00</v>
      </c>
      <c r="F6" s="4" t="str">
        <f>VLOOKUP(A6,HOP!A:C,3,0)</f>
        <v>2610287</v>
      </c>
      <c r="G6" s="4">
        <f t="shared" si="0"/>
        <v>0</v>
      </c>
      <c r="H6" s="4" t="str">
        <f t="shared" si="1"/>
        <v>，2610287</v>
      </c>
      <c r="I6" s="4" t="str">
        <f>VLOOKUP(A6,HOP!A:U,21,0)</f>
        <v>直连</v>
      </c>
    </row>
    <row r="7" s="4" customFormat="1" spans="1:9">
      <c r="A7" s="5">
        <v>18292048398</v>
      </c>
      <c r="B7" s="6">
        <v>44760</v>
      </c>
      <c r="C7" s="6">
        <v>44762</v>
      </c>
      <c r="D7" s="4">
        <v>98</v>
      </c>
      <c r="E7" s="4" t="str">
        <f>VLOOKUP(A7,HOP!A:L,12,0)</f>
        <v>98.00</v>
      </c>
      <c r="F7" s="4" t="str">
        <f>VLOOKUP(A7,HOP!A:C,3,0)</f>
        <v>2611251</v>
      </c>
      <c r="G7" s="4">
        <f t="shared" si="0"/>
        <v>0</v>
      </c>
      <c r="H7" s="4" t="str">
        <f t="shared" si="1"/>
        <v>，2611251</v>
      </c>
      <c r="I7" s="4" t="str">
        <f>VLOOKUP(A7,HOP!A:U,21,0)</f>
        <v>直连</v>
      </c>
    </row>
    <row r="8" s="4" customFormat="1" spans="1:9">
      <c r="A8" s="5">
        <v>18314009986</v>
      </c>
      <c r="B8" s="6">
        <v>44759</v>
      </c>
      <c r="C8" s="6">
        <v>44762</v>
      </c>
      <c r="D8" s="4">
        <v>576</v>
      </c>
      <c r="E8" s="4" t="str">
        <f>VLOOKUP(A8,HOP!A:L,12,0)</f>
        <v>576.00</v>
      </c>
      <c r="F8" s="4" t="str">
        <f>VLOOKUP(A8,HOP!A:C,3,0)</f>
        <v>2613454</v>
      </c>
      <c r="G8" s="4">
        <f t="shared" si="0"/>
        <v>0</v>
      </c>
      <c r="H8" s="4" t="str">
        <f t="shared" si="1"/>
        <v>，2613454</v>
      </c>
      <c r="I8" s="4" t="str">
        <f>VLOOKUP(A8,HOP!A:U,21,0)</f>
        <v>直连</v>
      </c>
    </row>
    <row r="9" s="4" customFormat="1" spans="1:9">
      <c r="A9" s="5">
        <v>18395957984</v>
      </c>
      <c r="B9" s="6">
        <v>44759</v>
      </c>
      <c r="C9" s="6">
        <v>44762</v>
      </c>
      <c r="D9" s="4">
        <v>102</v>
      </c>
      <c r="E9" s="4" t="str">
        <f>VLOOKUP(A9,HOP!A:L,12,0)</f>
        <v>102.00</v>
      </c>
      <c r="F9" s="4" t="str">
        <f>VLOOKUP(A9,HOP!A:C,3,0)</f>
        <v>2621283</v>
      </c>
      <c r="G9" s="4">
        <f t="shared" si="0"/>
        <v>0</v>
      </c>
      <c r="H9" s="4" t="str">
        <f t="shared" si="1"/>
        <v>，2621283</v>
      </c>
      <c r="I9" s="4" t="str">
        <f>VLOOKUP(A9,HOP!A:U,21,0)</f>
        <v>直连</v>
      </c>
    </row>
    <row r="10" s="4" customFormat="1" spans="1:10">
      <c r="A10" s="5">
        <v>18084455857</v>
      </c>
      <c r="B10" s="6">
        <v>44743</v>
      </c>
      <c r="C10" s="6">
        <v>44746</v>
      </c>
      <c r="D10" s="4">
        <v>-90.7</v>
      </c>
      <c r="E10" s="4" t="e">
        <f>VLOOKUP(A10,HOP!A:L,12,0)</f>
        <v>#N/A</v>
      </c>
      <c r="F10" s="4">
        <v>2583727</v>
      </c>
      <c r="G10" s="4" t="e">
        <f t="shared" si="0"/>
        <v>#N/A</v>
      </c>
      <c r="H10" s="4" t="str">
        <f t="shared" si="1"/>
        <v>，2583727</v>
      </c>
      <c r="I10" s="4" t="e">
        <f>VLOOKUP(A10,HOP!A:U,21,0)</f>
        <v>#N/A</v>
      </c>
      <c r="J10" s="4" t="s">
        <v>75</v>
      </c>
    </row>
    <row r="12" spans="4:4">
      <c r="D12" s="4">
        <f>SUM(D2:D11)</f>
        <v>3239.3</v>
      </c>
    </row>
    <row r="18" spans="1:1">
      <c r="A18" s="4" t="s">
        <v>76</v>
      </c>
    </row>
    <row r="19" spans="1:1">
      <c r="A19" s="4" t="s">
        <v>77</v>
      </c>
    </row>
    <row r="20" spans="1:1">
      <c r="A20" s="4" t="s">
        <v>78</v>
      </c>
    </row>
  </sheetData>
  <autoFilter ref="A1:XFD1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</row>
    <row r="2" s="1" customFormat="1" spans="1:21">
      <c r="A2" s="3">
        <v>18395957984</v>
      </c>
      <c r="B2" s="1" t="s">
        <v>97</v>
      </c>
      <c r="C2" s="1" t="s">
        <v>98</v>
      </c>
      <c r="D2" s="1" t="s">
        <v>99</v>
      </c>
      <c r="E2" s="1" t="s">
        <v>100</v>
      </c>
      <c r="F2" s="1" t="s">
        <v>101</v>
      </c>
      <c r="G2" s="1" t="s">
        <v>102</v>
      </c>
      <c r="H2" s="1" t="s">
        <v>103</v>
      </c>
      <c r="I2" s="1" t="s">
        <v>104</v>
      </c>
      <c r="J2" s="1" t="s">
        <v>30</v>
      </c>
      <c r="K2" s="1" t="s">
        <v>105</v>
      </c>
      <c r="L2" s="1" t="s">
        <v>105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</row>
    <row r="3" s="1" customFormat="1" spans="1:21">
      <c r="A3" s="3">
        <v>18314009986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101</v>
      </c>
      <c r="G3" s="1" t="s">
        <v>102</v>
      </c>
      <c r="H3" s="1" t="s">
        <v>103</v>
      </c>
      <c r="I3" s="1" t="s">
        <v>118</v>
      </c>
      <c r="J3" s="1" t="s">
        <v>30</v>
      </c>
      <c r="K3" s="1" t="s">
        <v>119</v>
      </c>
      <c r="L3" s="1" t="s">
        <v>119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120</v>
      </c>
      <c r="S3" s="1" t="s">
        <v>111</v>
      </c>
      <c r="T3" s="1" t="s">
        <v>112</v>
      </c>
      <c r="U3" s="1" t="s">
        <v>113</v>
      </c>
    </row>
    <row r="4" s="1" customFormat="1" spans="1:21">
      <c r="A4" s="3">
        <v>18292048398</v>
      </c>
      <c r="B4" s="1" t="s">
        <v>121</v>
      </c>
      <c r="C4" s="1" t="s">
        <v>122</v>
      </c>
      <c r="D4" s="1" t="s">
        <v>123</v>
      </c>
      <c r="E4" s="1" t="s">
        <v>124</v>
      </c>
      <c r="F4" s="1" t="s">
        <v>125</v>
      </c>
      <c r="G4" s="1" t="s">
        <v>102</v>
      </c>
      <c r="H4" s="1" t="s">
        <v>103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128</v>
      </c>
      <c r="S4" s="1" t="s">
        <v>111</v>
      </c>
      <c r="T4" s="1" t="s">
        <v>112</v>
      </c>
      <c r="U4" s="1" t="s">
        <v>113</v>
      </c>
    </row>
    <row r="5" s="1" customFormat="1" spans="1:21">
      <c r="A5" s="3">
        <v>18277886915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125</v>
      </c>
      <c r="G5" s="1" t="s">
        <v>102</v>
      </c>
      <c r="H5" s="1" t="s">
        <v>103</v>
      </c>
      <c r="I5" s="1" t="s">
        <v>133</v>
      </c>
      <c r="J5" s="1" t="s">
        <v>30</v>
      </c>
      <c r="K5" s="1" t="s">
        <v>134</v>
      </c>
      <c r="L5" s="1" t="s">
        <v>134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135</v>
      </c>
      <c r="S5" s="1" t="s">
        <v>111</v>
      </c>
      <c r="T5" s="1" t="s">
        <v>112</v>
      </c>
      <c r="U5" s="1" t="s">
        <v>113</v>
      </c>
    </row>
    <row r="6" s="1" customFormat="1" spans="1:21">
      <c r="A6" s="3">
        <v>18270448476</v>
      </c>
      <c r="B6" s="1" t="s">
        <v>129</v>
      </c>
      <c r="C6" s="1" t="s">
        <v>136</v>
      </c>
      <c r="D6" s="1" t="s">
        <v>137</v>
      </c>
      <c r="E6" s="1" t="s">
        <v>138</v>
      </c>
      <c r="F6" s="1" t="s">
        <v>125</v>
      </c>
      <c r="G6" s="1" t="s">
        <v>102</v>
      </c>
      <c r="H6" s="1" t="s">
        <v>103</v>
      </c>
      <c r="I6" s="1" t="s">
        <v>139</v>
      </c>
      <c r="J6" s="1" t="s">
        <v>30</v>
      </c>
      <c r="K6" s="1" t="s">
        <v>140</v>
      </c>
      <c r="L6" s="1" t="s">
        <v>140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141</v>
      </c>
      <c r="S6" s="1" t="s">
        <v>111</v>
      </c>
      <c r="T6" s="1" t="s">
        <v>112</v>
      </c>
      <c r="U6" s="1" t="s">
        <v>113</v>
      </c>
    </row>
    <row r="7" s="1" customFormat="1" spans="1:21">
      <c r="A7" s="3">
        <v>18162709389</v>
      </c>
      <c r="B7" s="1" t="s">
        <v>142</v>
      </c>
      <c r="C7" s="1" t="s">
        <v>143</v>
      </c>
      <c r="D7" s="1" t="s">
        <v>144</v>
      </c>
      <c r="E7" s="1" t="s">
        <v>145</v>
      </c>
      <c r="F7" s="1" t="s">
        <v>146</v>
      </c>
      <c r="G7" s="1" t="s">
        <v>102</v>
      </c>
      <c r="H7" s="1" t="s">
        <v>103</v>
      </c>
      <c r="I7" s="1" t="s">
        <v>147</v>
      </c>
      <c r="J7" s="1" t="s">
        <v>30</v>
      </c>
      <c r="K7" s="1" t="s">
        <v>148</v>
      </c>
      <c r="L7" s="1" t="s">
        <v>148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149</v>
      </c>
      <c r="S7" s="1" t="s">
        <v>111</v>
      </c>
      <c r="T7" s="1" t="s">
        <v>112</v>
      </c>
      <c r="U7" s="1" t="s">
        <v>113</v>
      </c>
    </row>
    <row r="8" s="1" customFormat="1" spans="1:21">
      <c r="A8" s="3">
        <v>18020899918</v>
      </c>
      <c r="B8" s="1" t="s">
        <v>150</v>
      </c>
      <c r="C8" s="1" t="s">
        <v>151</v>
      </c>
      <c r="D8" s="1" t="s">
        <v>152</v>
      </c>
      <c r="E8" s="1" t="s">
        <v>153</v>
      </c>
      <c r="F8" s="1" t="s">
        <v>154</v>
      </c>
      <c r="G8" s="1" t="s">
        <v>102</v>
      </c>
      <c r="H8" s="1" t="s">
        <v>103</v>
      </c>
      <c r="I8" s="1" t="s">
        <v>155</v>
      </c>
      <c r="J8" s="1" t="s">
        <v>30</v>
      </c>
      <c r="K8" s="1" t="s">
        <v>156</v>
      </c>
      <c r="L8" s="1" t="s">
        <v>156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109</v>
      </c>
      <c r="R8" s="1" t="s">
        <v>157</v>
      </c>
      <c r="S8" s="1" t="s">
        <v>111</v>
      </c>
      <c r="T8" s="1" t="s">
        <v>112</v>
      </c>
      <c r="U8" s="1" t="s">
        <v>113</v>
      </c>
    </row>
    <row r="9" s="1" customFormat="1" spans="1:21">
      <c r="A9" s="3">
        <v>17883922715</v>
      </c>
      <c r="B9" s="1" t="s">
        <v>158</v>
      </c>
      <c r="C9" s="1" t="s">
        <v>159</v>
      </c>
      <c r="D9" s="1" t="s">
        <v>160</v>
      </c>
      <c r="E9" s="1" t="s">
        <v>161</v>
      </c>
      <c r="F9" s="1" t="s">
        <v>162</v>
      </c>
      <c r="G9" s="1" t="s">
        <v>102</v>
      </c>
      <c r="H9" s="1" t="s">
        <v>103</v>
      </c>
      <c r="I9" s="1" t="s">
        <v>163</v>
      </c>
      <c r="J9" s="1" t="s">
        <v>30</v>
      </c>
      <c r="K9" s="1" t="s">
        <v>164</v>
      </c>
      <c r="L9" s="1" t="s">
        <v>164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109</v>
      </c>
      <c r="R9" s="1" t="s">
        <v>165</v>
      </c>
      <c r="S9" s="1" t="s">
        <v>111</v>
      </c>
      <c r="T9" s="1" t="s">
        <v>112</v>
      </c>
      <c r="U9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2022-07-23T02:29:00Z</dcterms:created>
  <dcterms:modified xsi:type="dcterms:W3CDTF">2022-07-25T08:05:18Z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F06B4EFFC4E641949AD6C5477ADC9E4F</vt:lpwstr>
  </property>
  <property fmtid="{D5CDD505-2E9C-101B-9397-08002B2CF9AE}" pid="3" name="KSOProductBuildVer">
    <vt:lpwstr>2052-11.1.0.11875</vt:lpwstr>
  </property>
</Properties>
</file>