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<sst xmlns="http://schemas.openxmlformats.org/spreadsheetml/2006/main" count="791" uniqueCount="253">
  <si>
    <t>去哪儿网酒店预付对账单</t>
  </si>
  <si>
    <t>供应商名称：</t>
  </si>
  <si>
    <t>港丰国际</t>
  </si>
  <si>
    <t>结算周期：</t>
  </si>
  <si>
    <t>2022-07-18至2022-07-24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</si>
  <si>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</si>
  <si>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</si>
  <si>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</si>
  <si>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</si>
  <si>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</si>
  <si>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</si>
  <si>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</si>
  <si>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</si>
  <si>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</si>
  <si>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</si>
  <si>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</si>
  <si>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</si>
  <si>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</si>
  <si>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</si>
  <si>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</si>
  <si>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¥46,381.00</t>
  </si>
  <si>
    <t>¥17,285.00</t>
  </si>
  <si>
    <t>¥2,698.00</t>
  </si>
  <si>
    <t>¥26,398.00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</si>
  <si>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</si>
  <si>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</si>
  <si>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</si>
  <si>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</si>
  <si>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</si>
  <si>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</si>
  <si>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</si>
  <si>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</si>
  <si>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</si>
  <si>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</si>
  <si>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</si>
  <si>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</si>
  <si>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</si>
  <si>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</si>
  <si>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</si>
  <si>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</si>
  <si>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</si>
  <si>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</si>
  <si>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</si>
  <si>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</si>
  <si>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</si>
  <si>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</si>
  <si>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</si>
  <si>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</si>
  <si>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</si>
  <si>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</si>
  <si>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</si>
  <si>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</si>
  <si>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</si>
  <si>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</si>
  <si>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</si>
  <si>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</si>
  <si>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</si>
  <si>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</si>
  <si>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</si>
  <si>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</si>
  <si>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</si>
  <si>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</si>
  <si>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</si>
  <si>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</si>
  <si>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</si>
  <si>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</si>
  <si>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</si>
  <si>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</si>
  <si>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</si>
  <si>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</si>
  <si>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703059426720</t>
  </si>
  <si>
    <t>2622304</t>
  </si>
  <si>
    <t>酒店预付</t>
  </si>
  <si>
    <t>否</t>
  </si>
  <si>
    <t>普通</t>
  </si>
  <si>
    <t>243960775</t>
  </si>
  <si>
    <t>盛泰澜曼谷拉普崂中央广场酒店 (SHA Plus+)</t>
  </si>
  <si>
    <t>1619975</t>
  </si>
  <si>
    <t>LIU/YI|LUO/YANWANG</t>
  </si>
  <si>
    <t>2022-07-15</t>
  </si>
  <si>
    <t>2022-07-16</t>
  </si>
  <si>
    <t>2022-07-18</t>
  </si>
  <si>
    <t>¥1,328.00</t>
  </si>
  <si>
    <t>¥136.00</t>
  </si>
  <si>
    <t>¥1,192.00</t>
  </si>
  <si>
    <t>deluxe king bed room</t>
  </si>
  <si>
    <t>WEBSITE</t>
  </si>
  <si>
    <t>703061509752</t>
  </si>
  <si>
    <t>2624229</t>
  </si>
  <si>
    <t>198656060</t>
  </si>
  <si>
    <t>吉隆坡弗拉斯尔商业园区戴斯套房酒店</t>
  </si>
  <si>
    <t>HUANG/ZHENKUI</t>
  </si>
  <si>
    <t>2022-07-17</t>
  </si>
  <si>
    <t>2022-07-19</t>
  </si>
  <si>
    <t>¥224.00</t>
  </si>
  <si>
    <t>¥25.00</t>
  </si>
  <si>
    <t>¥199.00</t>
  </si>
  <si>
    <t>Superior Room, 2 Twin Beds, Non Smoking</t>
  </si>
  <si>
    <t>703063368077</t>
  </si>
  <si>
    <t>2625920</t>
  </si>
  <si>
    <t>158594879</t>
  </si>
  <si>
    <t>普吉岛帕瑞莎度假村 (SHA Extra Plus)</t>
  </si>
  <si>
    <t>LING/KEGE</t>
  </si>
  <si>
    <t>2022-07-20</t>
  </si>
  <si>
    <t>2022-07-23</t>
  </si>
  <si>
    <t>¥10,389.00</t>
  </si>
  <si>
    <t>2022-07-19 12:53:27</t>
  </si>
  <si>
    <t>Cliff Pool Villa</t>
  </si>
  <si>
    <t>703063436699</t>
  </si>
  <si>
    <t>2626262</t>
  </si>
  <si>
    <t>2022-07-25</t>
  </si>
  <si>
    <t>¥6,896.00</t>
  </si>
  <si>
    <t>2022-07-19 18:57:31</t>
  </si>
  <si>
    <t>703062908077</t>
  </si>
  <si>
    <t>2624801</t>
  </si>
  <si>
    <t>870807924</t>
  </si>
  <si>
    <t>曼谷嘉佩乐酒店 (SHA Plus+)</t>
  </si>
  <si>
    <t>¥8,292.00</t>
  </si>
  <si>
    <t>¥720.00</t>
  </si>
  <si>
    <t>¥7,572.00</t>
  </si>
  <si>
    <t>Riverfront King Room</t>
  </si>
  <si>
    <t>703047401979</t>
  </si>
  <si>
    <t>2610003</t>
  </si>
  <si>
    <t>DONG/YINGJIE</t>
  </si>
  <si>
    <t>2022-07-03</t>
  </si>
  <si>
    <t>2022-07-21</t>
  </si>
  <si>
    <t>¥9,591.00</t>
  </si>
  <si>
    <t>¥874.00</t>
  </si>
  <si>
    <t>¥8,717.00</t>
  </si>
  <si>
    <t>Spa Pool Suite</t>
  </si>
  <si>
    <t>703057660097</t>
  </si>
  <si>
    <t>2619862</t>
  </si>
  <si>
    <t>WANG/LEI|SUN/TING</t>
  </si>
  <si>
    <t>2022-07-13</t>
  </si>
  <si>
    <t>¥1,364.00</t>
  </si>
  <si>
    <t>¥132.00</t>
  </si>
  <si>
    <t>¥1,232.00</t>
  </si>
  <si>
    <t>703031889232</t>
  </si>
  <si>
    <t>2594452</t>
  </si>
  <si>
    <t>158576603</t>
  </si>
  <si>
    <t>瑶亚岛桑迪雅度假酒店(SHA Extra Plus)</t>
  </si>
  <si>
    <t>YUAN/ZHIWEI|PENG/CHUNYU</t>
  </si>
  <si>
    <t>2022-06-17</t>
  </si>
  <si>
    <t>2022-07-22</t>
  </si>
  <si>
    <t>¥1,112.00</t>
  </si>
  <si>
    <t>¥98.00</t>
  </si>
  <si>
    <t>¥1,014.00</t>
  </si>
  <si>
    <t>Ocean view pool villa</t>
  </si>
  <si>
    <t>703063016282</t>
  </si>
  <si>
    <t>2625906</t>
  </si>
  <si>
    <t>243972187</t>
  </si>
  <si>
    <t>曼谷阿文苏昆维特酒店</t>
  </si>
  <si>
    <t>JIN/JIANG</t>
  </si>
  <si>
    <t>¥321.00</t>
  </si>
  <si>
    <t>¥29.00</t>
  </si>
  <si>
    <t>¥292.00</t>
  </si>
  <si>
    <t>Avani King bed room</t>
  </si>
  <si>
    <t>703066004327</t>
  </si>
  <si>
    <t>2628910</t>
  </si>
  <si>
    <t>158543975</t>
  </si>
  <si>
    <t>芭堤雅暹罗海岸酒店 (SHA Extra Plus)</t>
  </si>
  <si>
    <t>LI/YI|LIU/LIPING</t>
  </si>
  <si>
    <t>¥1,218.00</t>
  </si>
  <si>
    <t>¥122.00</t>
  </si>
  <si>
    <t>¥1,096.00</t>
  </si>
  <si>
    <t>Pool View Tropical Deluxe Room</t>
  </si>
  <si>
    <t>703067892154</t>
  </si>
  <si>
    <t>2629592</t>
  </si>
  <si>
    <t>YANG/WENJIAO|JIN/JIANG</t>
  </si>
  <si>
    <t>2022-07-24</t>
  </si>
  <si>
    <t>703066231594</t>
  </si>
  <si>
    <t>2628522</t>
  </si>
  <si>
    <t>184498874</t>
  </si>
  <si>
    <t>洛杉矶比特摩尔千禧酒店</t>
  </si>
  <si>
    <t>AYALAGARCIA/JEREMIASRAUL</t>
  </si>
  <si>
    <t>¥5,325.00</t>
  </si>
  <si>
    <t>¥533.00</t>
  </si>
  <si>
    <t>¥4,792.00</t>
  </si>
  <si>
    <t>Deluxe 2 Double Bed Room</t>
  </si>
  <si>
    <t>合计</t>
  </si>
  <si>
    <t/>
  </si>
  <si>
    <t>¥29,096.00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</si>
  <si>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</si>
  <si>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</si>
  <si>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</si>
  <si>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</si>
  <si>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</si>
  <si>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</si>
  <si>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</si>
  <si>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</si>
  <si>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</si>
  <si>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A220726100827481</t>
  </si>
  <si>
    <t>A220726100852481</t>
  </si>
  <si>
    <r>
      <t>总计：</t>
    </r>
    <r>
      <rPr>
        <sz val="10"/>
        <rFont val="Arial"/>
        <charset val="134"/>
      </rPr>
      <t>26398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</si>
  <si>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</si>
  <si>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</si>
  <si>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</si>
  <si>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</si>
  <si>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</si>
  <si>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</si>
  <si>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</si>
  <si>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</si>
  <si>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</si>
  <si>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</si>
  <si>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</si>
  <si>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</si>
  <si>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</si>
  <si>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</si>
  <si>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</si>
  <si>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</si>
  <si>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</si>
  <si>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YANG WENJIAO,JIN JIANG</t>
  </si>
  <si>
    <t>退房日周结</t>
  </si>
  <si>
    <t>292.00</t>
  </si>
  <si>
    <t>RMB</t>
  </si>
  <si>
    <t>0</t>
  </si>
  <si>
    <t>0.00</t>
  </si>
  <si>
    <t>去哪儿直连（港丰）</t>
  </si>
  <si>
    <t>31</t>
  </si>
  <si>
    <t>2022-07-23 10:59:38</t>
  </si>
  <si>
    <t>汇智国际旅游发展有限公司</t>
  </si>
  <si>
    <t>直采</t>
  </si>
  <si>
    <t>芭堤雅暹罗海岸酒店</t>
  </si>
  <si>
    <t>LI YI,LIU LIPING</t>
  </si>
  <si>
    <t>1096.00</t>
  </si>
  <si>
    <t>2022-07-22 12:48:48</t>
  </si>
  <si>
    <t>AYALAGARCIA JEREMIASRAUL</t>
  </si>
  <si>
    <t>4791.99</t>
  </si>
  <si>
    <t>2022-07-22 00:53:46</t>
  </si>
  <si>
    <t>直连</t>
  </si>
  <si>
    <t>JIN JIANG</t>
  </si>
  <si>
    <t>2022-07-19 13:02:46</t>
  </si>
  <si>
    <t>曼谷嘉佩乐酒店</t>
  </si>
  <si>
    <t>LING KEGE</t>
  </si>
  <si>
    <t>7572.00</t>
  </si>
  <si>
    <t>2022-07-18 11:14:43</t>
  </si>
  <si>
    <t>HUANG ZHENKUI</t>
  </si>
  <si>
    <t>199.00</t>
  </si>
  <si>
    <t>2022-07-17 18:11:09</t>
  </si>
  <si>
    <t>盛泰澜拉普崂中央广场酒店</t>
  </si>
  <si>
    <t>LIU YI,LUO YANWANG</t>
  </si>
  <si>
    <t>1192.00</t>
  </si>
  <si>
    <t>2022-07-15 17:17:18</t>
  </si>
  <si>
    <t>WANG LEI,SUN TING</t>
  </si>
  <si>
    <t>1232.00</t>
  </si>
  <si>
    <t>2022-07-13 14:21:49</t>
  </si>
  <si>
    <t>普吉岛帕瑞莎度假村</t>
  </si>
  <si>
    <t>DONG YINGJIE</t>
  </si>
  <si>
    <t>8717.00</t>
  </si>
  <si>
    <t>2022-07-03 17:08:39</t>
  </si>
  <si>
    <t>YUAN ZHIWEI,PENG CHUNYU</t>
  </si>
  <si>
    <t>1014.00</t>
  </si>
  <si>
    <t>2022-06-18 14:49:57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</si>
</sst>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F23" sqref="F23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3</v>
      </c>
      <c r="N4" s="7" t="s">
        <v>93</v>
      </c>
      <c r="O4" s="7" t="s">
        <v>103</v>
      </c>
      <c r="P4" s="7" t="s">
        <v>104</v>
      </c>
      <c r="Q4" s="7"/>
      <c r="R4" s="11" t="s">
        <v>105</v>
      </c>
      <c r="S4" s="12" t="s">
        <v>105</v>
      </c>
      <c r="T4" s="7" t="s">
        <v>106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100</v>
      </c>
      <c r="H5" s="7" t="s">
        <v>101</v>
      </c>
      <c r="I5" s="7" t="s">
        <v>77</v>
      </c>
      <c r="J5" s="7" t="s">
        <v>2</v>
      </c>
      <c r="K5" s="7" t="s">
        <v>102</v>
      </c>
      <c r="L5" s="7">
        <v>1</v>
      </c>
      <c r="M5" s="7">
        <v>2</v>
      </c>
      <c r="N5" s="7" t="s">
        <v>93</v>
      </c>
      <c r="O5" s="7" t="s">
        <v>104</v>
      </c>
      <c r="P5" s="7" t="s">
        <v>110</v>
      </c>
      <c r="Q5" s="7"/>
      <c r="R5" s="11" t="s">
        <v>111</v>
      </c>
      <c r="S5" s="12" t="s">
        <v>111</v>
      </c>
      <c r="T5" s="7" t="s">
        <v>112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107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 t="s">
        <v>114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102</v>
      </c>
      <c r="L6" s="7">
        <v>1</v>
      </c>
      <c r="M6" s="7">
        <v>2</v>
      </c>
      <c r="N6" s="7" t="s">
        <v>81</v>
      </c>
      <c r="O6" s="7" t="s">
        <v>81</v>
      </c>
      <c r="P6" s="7" t="s">
        <v>103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 t="s">
        <v>122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100</v>
      </c>
      <c r="H7" s="7" t="s">
        <v>101</v>
      </c>
      <c r="I7" s="7" t="s">
        <v>77</v>
      </c>
      <c r="J7" s="7" t="s">
        <v>2</v>
      </c>
      <c r="K7" s="7" t="s">
        <v>123</v>
      </c>
      <c r="L7" s="7">
        <v>1</v>
      </c>
      <c r="M7" s="7">
        <v>3</v>
      </c>
      <c r="N7" s="7" t="s">
        <v>124</v>
      </c>
      <c r="O7" s="7" t="s">
        <v>81</v>
      </c>
      <c r="P7" s="7" t="s">
        <v>125</v>
      </c>
      <c r="Q7" s="7"/>
      <c r="R7" s="11" t="s">
        <v>126</v>
      </c>
      <c r="S7" s="12" t="s">
        <v>19</v>
      </c>
      <c r="T7" s="7"/>
      <c r="U7" s="11" t="s">
        <v>19</v>
      </c>
      <c r="V7" s="11" t="s">
        <v>126</v>
      </c>
      <c r="W7" s="12" t="s">
        <v>127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75</v>
      </c>
      <c r="H8" s="7" t="s">
        <v>76</v>
      </c>
      <c r="I8" s="7" t="s">
        <v>77</v>
      </c>
      <c r="J8" s="7" t="s">
        <v>2</v>
      </c>
      <c r="K8" s="7" t="s">
        <v>132</v>
      </c>
      <c r="L8" s="7">
        <v>1</v>
      </c>
      <c r="M8" s="7">
        <v>4</v>
      </c>
      <c r="N8" s="7" t="s">
        <v>133</v>
      </c>
      <c r="O8" s="7" t="s">
        <v>92</v>
      </c>
      <c r="P8" s="7" t="s">
        <v>125</v>
      </c>
      <c r="Q8" s="7"/>
      <c r="R8" s="11" t="s">
        <v>134</v>
      </c>
      <c r="S8" s="12" t="s">
        <v>19</v>
      </c>
      <c r="T8" s="7"/>
      <c r="U8" s="11" t="s">
        <v>19</v>
      </c>
      <c r="V8" s="11" t="s">
        <v>134</v>
      </c>
      <c r="W8" s="12" t="s">
        <v>135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85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 t="s">
        <v>138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142</v>
      </c>
      <c r="O9" s="7" t="s">
        <v>125</v>
      </c>
      <c r="P9" s="7" t="s">
        <v>143</v>
      </c>
      <c r="Q9" s="7"/>
      <c r="R9" s="11" t="s">
        <v>144</v>
      </c>
      <c r="S9" s="12" t="s">
        <v>19</v>
      </c>
      <c r="T9" s="7"/>
      <c r="U9" s="11" t="s">
        <v>19</v>
      </c>
      <c r="V9" s="11" t="s">
        <v>144</v>
      </c>
      <c r="W9" s="12" t="s">
        <v>145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150</v>
      </c>
      <c r="H10" s="7" t="s">
        <v>151</v>
      </c>
      <c r="I10" s="7" t="s">
        <v>77</v>
      </c>
      <c r="J10" s="7" t="s">
        <v>2</v>
      </c>
      <c r="K10" s="7" t="s">
        <v>152</v>
      </c>
      <c r="L10" s="7">
        <v>1</v>
      </c>
      <c r="M10" s="7">
        <v>1</v>
      </c>
      <c r="N10" s="7" t="s">
        <v>93</v>
      </c>
      <c r="O10" s="7" t="s">
        <v>125</v>
      </c>
      <c r="P10" s="7" t="s">
        <v>143</v>
      </c>
      <c r="Q10" s="7"/>
      <c r="R10" s="11" t="s">
        <v>153</v>
      </c>
      <c r="S10" s="12" t="s">
        <v>19</v>
      </c>
      <c r="T10" s="7"/>
      <c r="U10" s="11" t="s">
        <v>19</v>
      </c>
      <c r="V10" s="11" t="s">
        <v>153</v>
      </c>
      <c r="W10" s="12" t="s">
        <v>154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157</v>
      </c>
      <c r="B11" s="6" t="s">
        <v>158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159</v>
      </c>
      <c r="H11" s="7" t="s">
        <v>160</v>
      </c>
      <c r="I11" s="7" t="s">
        <v>77</v>
      </c>
      <c r="J11" s="7" t="s">
        <v>2</v>
      </c>
      <c r="K11" s="7" t="s">
        <v>161</v>
      </c>
      <c r="L11" s="7">
        <v>2</v>
      </c>
      <c r="M11" s="7">
        <v>1</v>
      </c>
      <c r="N11" s="7" t="s">
        <v>143</v>
      </c>
      <c r="O11" s="7" t="s">
        <v>143</v>
      </c>
      <c r="P11" s="7" t="s">
        <v>104</v>
      </c>
      <c r="Q11" s="7"/>
      <c r="R11" s="11" t="s">
        <v>162</v>
      </c>
      <c r="S11" s="12" t="s">
        <v>19</v>
      </c>
      <c r="T11" s="7"/>
      <c r="U11" s="11" t="s">
        <v>19</v>
      </c>
      <c r="V11" s="11" t="s">
        <v>162</v>
      </c>
      <c r="W11" s="12" t="s">
        <v>163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166</v>
      </c>
      <c r="B12" s="6" t="s">
        <v>167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150</v>
      </c>
      <c r="H12" s="7" t="s">
        <v>151</v>
      </c>
      <c r="I12" s="7" t="s">
        <v>77</v>
      </c>
      <c r="J12" s="7" t="s">
        <v>2</v>
      </c>
      <c r="K12" s="7" t="s">
        <v>168</v>
      </c>
      <c r="L12" s="7">
        <v>1</v>
      </c>
      <c r="M12" s="7">
        <v>1</v>
      </c>
      <c r="N12" s="7" t="s">
        <v>104</v>
      </c>
      <c r="O12" s="7" t="s">
        <v>104</v>
      </c>
      <c r="P12" s="7" t="s">
        <v>169</v>
      </c>
      <c r="Q12" s="7"/>
      <c r="R12" s="11" t="s">
        <v>153</v>
      </c>
      <c r="S12" s="12" t="s">
        <v>19</v>
      </c>
      <c r="T12" s="7"/>
      <c r="U12" s="11" t="s">
        <v>19</v>
      </c>
      <c r="V12" s="11" t="s">
        <v>153</v>
      </c>
      <c r="W12" s="12" t="s">
        <v>154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155</v>
      </c>
      <c r="AD12" t="s">
        <v>6</v>
      </c>
      <c r="AE12" t="s">
        <v>156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 t="s">
        <v>171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172</v>
      </c>
      <c r="H13" s="7" t="s">
        <v>173</v>
      </c>
      <c r="I13" s="7" t="s">
        <v>77</v>
      </c>
      <c r="J13" s="7" t="s">
        <v>2</v>
      </c>
      <c r="K13" s="7" t="s">
        <v>174</v>
      </c>
      <c r="L13" s="7">
        <v>1</v>
      </c>
      <c r="M13" s="7">
        <v>3</v>
      </c>
      <c r="N13" s="7" t="s">
        <v>143</v>
      </c>
      <c r="O13" s="7" t="s">
        <v>125</v>
      </c>
      <c r="P13" s="7" t="s">
        <v>169</v>
      </c>
      <c r="Q13" s="7"/>
      <c r="R13" s="11" t="s">
        <v>175</v>
      </c>
      <c r="S13" s="12" t="s">
        <v>19</v>
      </c>
      <c r="T13" s="7"/>
      <c r="U13" s="11" t="s">
        <v>19</v>
      </c>
      <c r="V13" s="11" t="s">
        <v>175</v>
      </c>
      <c r="W13" s="12" t="s">
        <v>176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86</v>
      </c>
      <c r="AG13" t="s">
        <v>73</v>
      </c>
      <c r="AH13" t="s">
        <v>19</v>
      </c>
    </row>
    <row r="14" customHeight="1" spans="1:32">
      <c r="A14" s="10" t="s">
        <v>179</v>
      </c>
      <c r="B14" s="10"/>
      <c r="C14" s="10" t="s">
        <v>180</v>
      </c>
      <c r="D14" s="10"/>
      <c r="E14" s="10"/>
      <c r="F14" s="10"/>
      <c r="G14" s="10" t="s">
        <v>180</v>
      </c>
      <c r="H14" s="10" t="s">
        <v>180</v>
      </c>
      <c r="I14" s="10" t="s">
        <v>180</v>
      </c>
      <c r="J14" s="10" t="s">
        <v>180</v>
      </c>
      <c r="K14" s="10" t="s">
        <v>180</v>
      </c>
      <c r="L14" s="10" t="s">
        <v>180</v>
      </c>
      <c r="M14" s="10" t="s">
        <v>180</v>
      </c>
      <c r="N14" s="10" t="s">
        <v>180</v>
      </c>
      <c r="O14" s="10" t="s">
        <v>180</v>
      </c>
      <c r="P14" s="10" t="s">
        <v>180</v>
      </c>
      <c r="Q14" s="10"/>
      <c r="R14" s="13" t="s">
        <v>20</v>
      </c>
      <c r="S14" s="13" t="s">
        <v>21</v>
      </c>
      <c r="T14" s="10" t="s">
        <v>180</v>
      </c>
      <c r="U14" s="13"/>
      <c r="V14" s="13" t="s">
        <v>181</v>
      </c>
      <c r="W14" s="13" t="s">
        <v>22</v>
      </c>
      <c r="X14" s="13"/>
      <c r="Y14" s="13"/>
      <c r="Z14" s="13"/>
      <c r="AA14" s="10"/>
      <c r="AB14" s="13"/>
      <c r="AC14" s="10"/>
      <c r="AD14" s="10" t="s">
        <v>180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182</v>
      </c>
      <c r="B1" s="4" t="s">
        <v>183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184</v>
      </c>
      <c r="H1" s="4" t="s">
        <v>185</v>
      </c>
      <c r="I1" s="4" t="s">
        <v>13</v>
      </c>
      <c r="J1" s="4" t="s">
        <v>17</v>
      </c>
      <c r="K1" s="4" t="s">
        <v>18</v>
      </c>
      <c r="L1" s="9" t="s">
        <v>186</v>
      </c>
      <c r="M1" s="4" t="s">
        <v>187</v>
      </c>
      <c r="N1" s="4" t="s">
        <v>188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C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190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1192</v>
      </c>
      <c r="E2" t="str">
        <f>VLOOKUP(A2,HOP!A:L,12,0)</f>
        <v>1192.00</v>
      </c>
      <c r="F2" t="str">
        <f>VLOOKUP(A2,HOP!A:C,3,0)</f>
        <v>2622304</v>
      </c>
      <c r="G2">
        <f>D2-E2</f>
        <v>0</v>
      </c>
      <c r="H2" t="str">
        <f>$H$1&amp;F2</f>
        <v>，2622304</v>
      </c>
      <c r="I2" t="str">
        <f>VLOOKUP(A2,HOP!A:U,21,0)</f>
        <v>直采</v>
      </c>
    </row>
    <row r="3" ht="14.25" customHeight="1" spans="1:9">
      <c r="A3" s="6" t="s">
        <v>87</v>
      </c>
      <c r="B3" s="7" t="s">
        <v>81</v>
      </c>
      <c r="C3" s="7" t="s">
        <v>93</v>
      </c>
      <c r="D3" s="3">
        <v>199</v>
      </c>
      <c r="E3" t="str">
        <f>VLOOKUP(A3,HOP!A:L,12,0)</f>
        <v>199.00</v>
      </c>
      <c r="F3" t="str">
        <f>VLOOKUP(A3,HOP!A:C,3,0)</f>
        <v>2624229</v>
      </c>
      <c r="G3">
        <f t="shared" ref="G3:G13" si="0">D3-E3</f>
        <v>0</v>
      </c>
      <c r="H3" t="str">
        <f t="shared" ref="H3:H13" si="1">$H$1&amp;F3</f>
        <v>，2624229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103</v>
      </c>
      <c r="C4" s="7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108</v>
      </c>
      <c r="B5" s="7" t="s">
        <v>104</v>
      </c>
      <c r="C5" s="7" t="s">
        <v>110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customHeight="1" spans="1:9">
      <c r="A6" s="6" t="s">
        <v>113</v>
      </c>
      <c r="B6" s="7" t="s">
        <v>81</v>
      </c>
      <c r="C6" s="7" t="s">
        <v>103</v>
      </c>
      <c r="D6" s="3">
        <v>7572</v>
      </c>
      <c r="E6" t="str">
        <f>VLOOKUP(A6,HOP!A:L,12,0)</f>
        <v>7572.00</v>
      </c>
      <c r="F6" t="str">
        <f>VLOOKUP(A6,HOP!A:C,3,0)</f>
        <v>2624801</v>
      </c>
      <c r="G6">
        <f t="shared" si="0"/>
        <v>0</v>
      </c>
      <c r="H6" t="str">
        <f t="shared" si="1"/>
        <v>，2624801</v>
      </c>
      <c r="I6" t="str">
        <f>VLOOKUP(A6,HOP!A:U,21,0)</f>
        <v>直采</v>
      </c>
    </row>
    <row r="7" ht="14.25" customHeight="1" spans="1:9">
      <c r="A7" s="6" t="s">
        <v>121</v>
      </c>
      <c r="B7" s="7" t="s">
        <v>81</v>
      </c>
      <c r="C7" s="7" t="s">
        <v>125</v>
      </c>
      <c r="D7" s="3">
        <v>8717</v>
      </c>
      <c r="E7" t="str">
        <f>VLOOKUP(A7,HOP!A:L,12,0)</f>
        <v>8717.00</v>
      </c>
      <c r="F7" t="str">
        <f>VLOOKUP(A7,HOP!A:C,3,0)</f>
        <v>2610003</v>
      </c>
      <c r="G7">
        <f t="shared" si="0"/>
        <v>0</v>
      </c>
      <c r="H7" t="str">
        <f t="shared" si="1"/>
        <v>，2610003</v>
      </c>
      <c r="I7" t="str">
        <f>VLOOKUP(A7,HOP!A:U,21,0)</f>
        <v>直采</v>
      </c>
    </row>
    <row r="8" ht="14.25" customHeight="1" spans="1:9">
      <c r="A8" s="6" t="s">
        <v>130</v>
      </c>
      <c r="B8" s="7" t="s">
        <v>92</v>
      </c>
      <c r="C8" s="7" t="s">
        <v>125</v>
      </c>
      <c r="D8" s="3">
        <v>1232</v>
      </c>
      <c r="E8" t="str">
        <f>VLOOKUP(A8,HOP!A:L,12,0)</f>
        <v>1232.00</v>
      </c>
      <c r="F8" t="str">
        <f>VLOOKUP(A8,HOP!A:C,3,0)</f>
        <v>2619862</v>
      </c>
      <c r="G8">
        <f t="shared" si="0"/>
        <v>0</v>
      </c>
      <c r="H8" t="str">
        <f t="shared" si="1"/>
        <v>，2619862</v>
      </c>
      <c r="I8" t="str">
        <f>VLOOKUP(A8,HOP!A:U,21,0)</f>
        <v>直采</v>
      </c>
    </row>
    <row r="9" ht="14.25" customHeight="1" spans="1:9">
      <c r="A9" s="6" t="s">
        <v>137</v>
      </c>
      <c r="B9" s="7" t="s">
        <v>125</v>
      </c>
      <c r="C9" s="7" t="s">
        <v>143</v>
      </c>
      <c r="D9" s="3">
        <v>1014</v>
      </c>
      <c r="E9" t="str">
        <f>VLOOKUP(A9,HOP!A:L,12,0)</f>
        <v>1014.00</v>
      </c>
      <c r="F9" t="str">
        <f>VLOOKUP(A9,HOP!A:C,3,0)</f>
        <v>2594452</v>
      </c>
      <c r="G9">
        <f t="shared" si="0"/>
        <v>0</v>
      </c>
      <c r="H9" t="str">
        <f t="shared" si="1"/>
        <v>，2594452</v>
      </c>
      <c r="I9" t="str">
        <f>VLOOKUP(A9,HOP!A:U,21,0)</f>
        <v>直采</v>
      </c>
    </row>
    <row r="10" ht="14.25" customHeight="1" spans="1:9">
      <c r="A10" s="6" t="s">
        <v>148</v>
      </c>
      <c r="B10" s="7" t="s">
        <v>125</v>
      </c>
      <c r="C10" s="7" t="s">
        <v>143</v>
      </c>
      <c r="D10" s="3">
        <v>292</v>
      </c>
      <c r="E10" t="str">
        <f>VLOOKUP(A10,HOP!A:L,12,0)</f>
        <v>292.00</v>
      </c>
      <c r="F10" t="str">
        <f>VLOOKUP(A10,HOP!A:C,3,0)</f>
        <v>2625906</v>
      </c>
      <c r="G10">
        <f t="shared" si="0"/>
        <v>0</v>
      </c>
      <c r="H10" t="str">
        <f t="shared" si="1"/>
        <v>，2625906</v>
      </c>
      <c r="I10" t="str">
        <f>VLOOKUP(A10,HOP!A:U,21,0)</f>
        <v>直采</v>
      </c>
    </row>
    <row r="11" ht="14.25" customHeight="1" spans="1:9">
      <c r="A11" s="6" t="s">
        <v>157</v>
      </c>
      <c r="B11" s="7" t="s">
        <v>143</v>
      </c>
      <c r="C11" s="7" t="s">
        <v>104</v>
      </c>
      <c r="D11" s="3">
        <v>1096</v>
      </c>
      <c r="E11" t="str">
        <f>VLOOKUP(A11,HOP!A:L,12,0)</f>
        <v>1096.00</v>
      </c>
      <c r="F11" t="str">
        <f>VLOOKUP(A11,HOP!A:C,3,0)</f>
        <v>2628910</v>
      </c>
      <c r="G11">
        <f t="shared" si="0"/>
        <v>0</v>
      </c>
      <c r="H11" t="str">
        <f t="shared" si="1"/>
        <v>，2628910</v>
      </c>
      <c r="I11" t="str">
        <f>VLOOKUP(A11,HOP!A:U,21,0)</f>
        <v>直采</v>
      </c>
    </row>
    <row r="12" ht="14.25" customHeight="1" spans="1:9">
      <c r="A12" s="6" t="s">
        <v>166</v>
      </c>
      <c r="B12" s="7" t="s">
        <v>104</v>
      </c>
      <c r="C12" s="7" t="s">
        <v>169</v>
      </c>
      <c r="D12" s="3">
        <v>292</v>
      </c>
      <c r="E12" t="str">
        <f>VLOOKUP(A12,HOP!A:L,12,0)</f>
        <v>292.00</v>
      </c>
      <c r="F12" t="str">
        <f>VLOOKUP(A12,HOP!A:C,3,0)</f>
        <v>2629592</v>
      </c>
      <c r="G12">
        <f t="shared" si="0"/>
        <v>0</v>
      </c>
      <c r="H12" t="str">
        <f t="shared" si="1"/>
        <v>，2629592</v>
      </c>
      <c r="I12" t="str">
        <f>VLOOKUP(A12,HOP!A:U,21,0)</f>
        <v>直采</v>
      </c>
    </row>
    <row r="13" ht="14.25" customHeight="1" spans="1:9">
      <c r="A13" s="6" t="s">
        <v>170</v>
      </c>
      <c r="B13" s="7" t="s">
        <v>125</v>
      </c>
      <c r="C13" s="7" t="s">
        <v>169</v>
      </c>
      <c r="D13" s="3">
        <v>4792</v>
      </c>
      <c r="E13" t="str">
        <f>VLOOKUP(A13,HOP!A:L,12,0)</f>
        <v>4791.99</v>
      </c>
      <c r="F13" t="str">
        <f>VLOOKUP(A13,HOP!A:C,3,0)</f>
        <v>2628522</v>
      </c>
      <c r="G13">
        <f t="shared" si="0"/>
        <v>0.0100000000002183</v>
      </c>
      <c r="H13" t="str">
        <f t="shared" si="1"/>
        <v>，2628522</v>
      </c>
      <c r="I13" t="str">
        <f>VLOOKUP(A13,HOP!A:U,21,0)</f>
        <v>直连</v>
      </c>
    </row>
    <row r="15" spans="4:4">
      <c r="D15" s="3">
        <f>SUM(D2:D14)</f>
        <v>26398</v>
      </c>
    </row>
    <row r="16" ht="14.25" spans="4:4">
      <c r="D16" s="8" t="s">
        <v>23</v>
      </c>
    </row>
    <row r="19" spans="1:3">
      <c r="A19" t="s">
        <v>191</v>
      </c>
      <c r="C19">
        <v>21407</v>
      </c>
    </row>
    <row r="20" spans="1:3">
      <c r="A20" t="s">
        <v>192</v>
      </c>
      <c r="C20">
        <v>4991</v>
      </c>
    </row>
    <row r="21" spans="1:3">
      <c r="A21" s="5" t="s">
        <v>193</v>
      </c>
      <c r="C21">
        <f>SUBTOTAL(9,C19:C20)</f>
        <v>26398</v>
      </c>
    </row>
  </sheetData>
  <autoFilter ref="A1:I13">
    <filterColumn colId="3">
      <filters>
        <filter val="199.00"/>
        <filter val="292.00"/>
        <filter val="1,014.00"/>
        <filter val="1,096.00"/>
        <filter val="1,192.00"/>
        <filter val="1,232.00"/>
        <filter val="7,572.00"/>
        <filter val="8,717.00"/>
        <filter val="4,79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194</v>
      </c>
      <c r="B1" s="2" t="s">
        <v>195</v>
      </c>
      <c r="C1" s="2" t="s">
        <v>196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</row>
    <row r="2" s="1" customFormat="1" spans="1:21">
      <c r="A2" s="1" t="s">
        <v>166</v>
      </c>
      <c r="B2" s="1" t="s">
        <v>104</v>
      </c>
      <c r="C2" s="1" t="s">
        <v>167</v>
      </c>
      <c r="D2" s="1" t="s">
        <v>151</v>
      </c>
      <c r="E2" s="1" t="s">
        <v>211</v>
      </c>
      <c r="F2" s="1" t="s">
        <v>104</v>
      </c>
      <c r="G2" s="1" t="s">
        <v>169</v>
      </c>
      <c r="H2" s="1" t="s">
        <v>212</v>
      </c>
      <c r="I2" s="1" t="s">
        <v>213</v>
      </c>
      <c r="J2" s="1" t="s">
        <v>214</v>
      </c>
      <c r="K2" s="1" t="s">
        <v>213</v>
      </c>
      <c r="L2" s="1" t="s">
        <v>213</v>
      </c>
      <c r="M2" s="1" t="s">
        <v>215</v>
      </c>
      <c r="N2" s="1" t="s">
        <v>215</v>
      </c>
      <c r="O2" s="1" t="s">
        <v>216</v>
      </c>
      <c r="P2" s="1" t="s">
        <v>217</v>
      </c>
      <c r="Q2" s="1" t="s">
        <v>218</v>
      </c>
      <c r="R2" s="1" t="s">
        <v>219</v>
      </c>
      <c r="S2" s="1" t="s">
        <v>73</v>
      </c>
      <c r="T2" s="1" t="s">
        <v>220</v>
      </c>
      <c r="U2" s="1" t="s">
        <v>221</v>
      </c>
    </row>
    <row r="3" s="1" customFormat="1" spans="1:21">
      <c r="A3" s="1" t="s">
        <v>157</v>
      </c>
      <c r="B3" s="1" t="s">
        <v>143</v>
      </c>
      <c r="C3" s="1" t="s">
        <v>158</v>
      </c>
      <c r="D3" s="1" t="s">
        <v>222</v>
      </c>
      <c r="E3" s="1" t="s">
        <v>223</v>
      </c>
      <c r="F3" s="1" t="s">
        <v>143</v>
      </c>
      <c r="G3" s="1" t="s">
        <v>104</v>
      </c>
      <c r="H3" s="1" t="s">
        <v>212</v>
      </c>
      <c r="I3" s="1" t="s">
        <v>224</v>
      </c>
      <c r="J3" s="1" t="s">
        <v>214</v>
      </c>
      <c r="K3" s="1" t="s">
        <v>224</v>
      </c>
      <c r="L3" s="1" t="s">
        <v>224</v>
      </c>
      <c r="M3" s="1" t="s">
        <v>215</v>
      </c>
      <c r="N3" s="1" t="s">
        <v>215</v>
      </c>
      <c r="O3" s="1" t="s">
        <v>216</v>
      </c>
      <c r="P3" s="1" t="s">
        <v>217</v>
      </c>
      <c r="Q3" s="1" t="s">
        <v>218</v>
      </c>
      <c r="R3" s="1" t="s">
        <v>225</v>
      </c>
      <c r="S3" s="1" t="s">
        <v>73</v>
      </c>
      <c r="T3" s="1" t="s">
        <v>220</v>
      </c>
      <c r="U3" s="1" t="s">
        <v>221</v>
      </c>
    </row>
    <row r="4" s="1" customFormat="1" spans="1:21">
      <c r="A4" s="1" t="s">
        <v>170</v>
      </c>
      <c r="B4" s="1" t="s">
        <v>143</v>
      </c>
      <c r="C4" s="1" t="s">
        <v>171</v>
      </c>
      <c r="D4" s="1" t="s">
        <v>173</v>
      </c>
      <c r="E4" s="1" t="s">
        <v>226</v>
      </c>
      <c r="F4" s="1" t="s">
        <v>125</v>
      </c>
      <c r="G4" s="1" t="s">
        <v>169</v>
      </c>
      <c r="H4" s="1" t="s">
        <v>212</v>
      </c>
      <c r="I4" s="1" t="s">
        <v>227</v>
      </c>
      <c r="J4" s="1" t="s">
        <v>214</v>
      </c>
      <c r="K4" s="1" t="s">
        <v>227</v>
      </c>
      <c r="L4" s="1" t="s">
        <v>227</v>
      </c>
      <c r="M4" s="1" t="s">
        <v>215</v>
      </c>
      <c r="N4" s="1" t="s">
        <v>215</v>
      </c>
      <c r="O4" s="1" t="s">
        <v>216</v>
      </c>
      <c r="P4" s="1" t="s">
        <v>217</v>
      </c>
      <c r="Q4" s="1" t="s">
        <v>218</v>
      </c>
      <c r="R4" s="1" t="s">
        <v>228</v>
      </c>
      <c r="S4" s="1" t="s">
        <v>73</v>
      </c>
      <c r="T4" s="1" t="s">
        <v>220</v>
      </c>
      <c r="U4" s="1" t="s">
        <v>229</v>
      </c>
    </row>
    <row r="5" s="1" customFormat="1" spans="1:21">
      <c r="A5" s="1" t="s">
        <v>148</v>
      </c>
      <c r="B5" s="1" t="s">
        <v>93</v>
      </c>
      <c r="C5" s="1" t="s">
        <v>149</v>
      </c>
      <c r="D5" s="1" t="s">
        <v>151</v>
      </c>
      <c r="E5" s="1" t="s">
        <v>230</v>
      </c>
      <c r="F5" s="1" t="s">
        <v>125</v>
      </c>
      <c r="G5" s="1" t="s">
        <v>143</v>
      </c>
      <c r="H5" s="1" t="s">
        <v>212</v>
      </c>
      <c r="I5" s="1" t="s">
        <v>213</v>
      </c>
      <c r="J5" s="1" t="s">
        <v>214</v>
      </c>
      <c r="K5" s="1" t="s">
        <v>213</v>
      </c>
      <c r="L5" s="1" t="s">
        <v>213</v>
      </c>
      <c r="M5" s="1" t="s">
        <v>215</v>
      </c>
      <c r="N5" s="1" t="s">
        <v>215</v>
      </c>
      <c r="O5" s="1" t="s">
        <v>216</v>
      </c>
      <c r="P5" s="1" t="s">
        <v>217</v>
      </c>
      <c r="Q5" s="1" t="s">
        <v>218</v>
      </c>
      <c r="R5" s="1" t="s">
        <v>231</v>
      </c>
      <c r="S5" s="1" t="s">
        <v>73</v>
      </c>
      <c r="T5" s="1" t="s">
        <v>220</v>
      </c>
      <c r="U5" s="1" t="s">
        <v>221</v>
      </c>
    </row>
    <row r="6" s="1" customFormat="1" spans="1:21">
      <c r="A6" s="1" t="s">
        <v>113</v>
      </c>
      <c r="B6" s="1" t="s">
        <v>81</v>
      </c>
      <c r="C6" s="1" t="s">
        <v>114</v>
      </c>
      <c r="D6" s="1" t="s">
        <v>232</v>
      </c>
      <c r="E6" s="1" t="s">
        <v>233</v>
      </c>
      <c r="F6" s="1" t="s">
        <v>81</v>
      </c>
      <c r="G6" s="1" t="s">
        <v>103</v>
      </c>
      <c r="H6" s="1" t="s">
        <v>212</v>
      </c>
      <c r="I6" s="1" t="s">
        <v>234</v>
      </c>
      <c r="J6" s="1" t="s">
        <v>214</v>
      </c>
      <c r="K6" s="1" t="s">
        <v>234</v>
      </c>
      <c r="L6" s="1" t="s">
        <v>234</v>
      </c>
      <c r="M6" s="1" t="s">
        <v>215</v>
      </c>
      <c r="N6" s="1" t="s">
        <v>215</v>
      </c>
      <c r="O6" s="1" t="s">
        <v>216</v>
      </c>
      <c r="P6" s="1" t="s">
        <v>217</v>
      </c>
      <c r="Q6" s="1" t="s">
        <v>218</v>
      </c>
      <c r="R6" s="1" t="s">
        <v>235</v>
      </c>
      <c r="S6" s="1" t="s">
        <v>73</v>
      </c>
      <c r="T6" s="1" t="s">
        <v>220</v>
      </c>
      <c r="U6" s="1" t="s">
        <v>221</v>
      </c>
    </row>
    <row r="7" s="1" customFormat="1" spans="1:21">
      <c r="A7" s="1" t="s">
        <v>87</v>
      </c>
      <c r="B7" s="1" t="s">
        <v>92</v>
      </c>
      <c r="C7" s="1" t="s">
        <v>88</v>
      </c>
      <c r="D7" s="1" t="s">
        <v>90</v>
      </c>
      <c r="E7" s="1" t="s">
        <v>236</v>
      </c>
      <c r="F7" s="1" t="s">
        <v>81</v>
      </c>
      <c r="G7" s="1" t="s">
        <v>93</v>
      </c>
      <c r="H7" s="1" t="s">
        <v>212</v>
      </c>
      <c r="I7" s="1" t="s">
        <v>237</v>
      </c>
      <c r="J7" s="1" t="s">
        <v>214</v>
      </c>
      <c r="K7" s="1" t="s">
        <v>237</v>
      </c>
      <c r="L7" s="1" t="s">
        <v>237</v>
      </c>
      <c r="M7" s="1" t="s">
        <v>215</v>
      </c>
      <c r="N7" s="1" t="s">
        <v>215</v>
      </c>
      <c r="O7" s="1" t="s">
        <v>216</v>
      </c>
      <c r="P7" s="1" t="s">
        <v>217</v>
      </c>
      <c r="Q7" s="1" t="s">
        <v>218</v>
      </c>
      <c r="R7" s="1" t="s">
        <v>238</v>
      </c>
      <c r="S7" s="1" t="s">
        <v>73</v>
      </c>
      <c r="T7" s="1" t="s">
        <v>220</v>
      </c>
      <c r="U7" s="1" t="s">
        <v>229</v>
      </c>
    </row>
    <row r="8" s="1" customFormat="1" spans="1:21">
      <c r="A8" s="1" t="s">
        <v>70</v>
      </c>
      <c r="B8" s="1" t="s">
        <v>79</v>
      </c>
      <c r="C8" s="1" t="s">
        <v>71</v>
      </c>
      <c r="D8" s="1" t="s">
        <v>239</v>
      </c>
      <c r="E8" s="1" t="s">
        <v>240</v>
      </c>
      <c r="F8" s="1" t="s">
        <v>80</v>
      </c>
      <c r="G8" s="1" t="s">
        <v>81</v>
      </c>
      <c r="H8" s="1" t="s">
        <v>212</v>
      </c>
      <c r="I8" s="1" t="s">
        <v>241</v>
      </c>
      <c r="J8" s="1" t="s">
        <v>214</v>
      </c>
      <c r="K8" s="1" t="s">
        <v>241</v>
      </c>
      <c r="L8" s="1" t="s">
        <v>241</v>
      </c>
      <c r="M8" s="1" t="s">
        <v>215</v>
      </c>
      <c r="N8" s="1" t="s">
        <v>215</v>
      </c>
      <c r="O8" s="1" t="s">
        <v>216</v>
      </c>
      <c r="P8" s="1" t="s">
        <v>217</v>
      </c>
      <c r="Q8" s="1" t="s">
        <v>218</v>
      </c>
      <c r="R8" s="1" t="s">
        <v>242</v>
      </c>
      <c r="S8" s="1" t="s">
        <v>73</v>
      </c>
      <c r="T8" s="1" t="s">
        <v>220</v>
      </c>
      <c r="U8" s="1" t="s">
        <v>221</v>
      </c>
    </row>
    <row r="9" s="1" customFormat="1" spans="1:21">
      <c r="A9" s="1" t="s">
        <v>130</v>
      </c>
      <c r="B9" s="1" t="s">
        <v>133</v>
      </c>
      <c r="C9" s="1" t="s">
        <v>131</v>
      </c>
      <c r="D9" s="1" t="s">
        <v>239</v>
      </c>
      <c r="E9" s="1" t="s">
        <v>243</v>
      </c>
      <c r="F9" s="1" t="s">
        <v>92</v>
      </c>
      <c r="G9" s="1" t="s">
        <v>125</v>
      </c>
      <c r="H9" s="1" t="s">
        <v>212</v>
      </c>
      <c r="I9" s="1" t="s">
        <v>244</v>
      </c>
      <c r="J9" s="1" t="s">
        <v>214</v>
      </c>
      <c r="K9" s="1" t="s">
        <v>244</v>
      </c>
      <c r="L9" s="1" t="s">
        <v>244</v>
      </c>
      <c r="M9" s="1" t="s">
        <v>215</v>
      </c>
      <c r="N9" s="1" t="s">
        <v>215</v>
      </c>
      <c r="O9" s="1" t="s">
        <v>216</v>
      </c>
      <c r="P9" s="1" t="s">
        <v>217</v>
      </c>
      <c r="Q9" s="1" t="s">
        <v>218</v>
      </c>
      <c r="R9" s="1" t="s">
        <v>245</v>
      </c>
      <c r="S9" s="1" t="s">
        <v>73</v>
      </c>
      <c r="T9" s="1" t="s">
        <v>220</v>
      </c>
      <c r="U9" s="1" t="s">
        <v>221</v>
      </c>
    </row>
    <row r="10" s="1" customFormat="1" spans="1:21">
      <c r="A10" s="1" t="s">
        <v>121</v>
      </c>
      <c r="B10" s="1" t="s">
        <v>124</v>
      </c>
      <c r="C10" s="1" t="s">
        <v>122</v>
      </c>
      <c r="D10" s="1" t="s">
        <v>246</v>
      </c>
      <c r="E10" s="1" t="s">
        <v>247</v>
      </c>
      <c r="F10" s="1" t="s">
        <v>81</v>
      </c>
      <c r="G10" s="1" t="s">
        <v>125</v>
      </c>
      <c r="H10" s="1" t="s">
        <v>212</v>
      </c>
      <c r="I10" s="1" t="s">
        <v>248</v>
      </c>
      <c r="J10" s="1" t="s">
        <v>214</v>
      </c>
      <c r="K10" s="1" t="s">
        <v>248</v>
      </c>
      <c r="L10" s="1" t="s">
        <v>248</v>
      </c>
      <c r="M10" s="1" t="s">
        <v>215</v>
      </c>
      <c r="N10" s="1" t="s">
        <v>215</v>
      </c>
      <c r="O10" s="1" t="s">
        <v>216</v>
      </c>
      <c r="P10" s="1" t="s">
        <v>217</v>
      </c>
      <c r="Q10" s="1" t="s">
        <v>218</v>
      </c>
      <c r="R10" s="1" t="s">
        <v>249</v>
      </c>
      <c r="S10" s="1" t="s">
        <v>73</v>
      </c>
      <c r="T10" s="1" t="s">
        <v>220</v>
      </c>
      <c r="U10" s="1" t="s">
        <v>221</v>
      </c>
    </row>
    <row r="11" s="1" customFormat="1" spans="1:21">
      <c r="A11" s="1" t="s">
        <v>137</v>
      </c>
      <c r="B11" s="1" t="s">
        <v>142</v>
      </c>
      <c r="C11" s="1" t="s">
        <v>138</v>
      </c>
      <c r="D11" s="1" t="s">
        <v>140</v>
      </c>
      <c r="E11" s="1" t="s">
        <v>250</v>
      </c>
      <c r="F11" s="1" t="s">
        <v>125</v>
      </c>
      <c r="G11" s="1" t="s">
        <v>143</v>
      </c>
      <c r="H11" s="1" t="s">
        <v>212</v>
      </c>
      <c r="I11" s="1" t="s">
        <v>251</v>
      </c>
      <c r="J11" s="1" t="s">
        <v>214</v>
      </c>
      <c r="K11" s="1" t="s">
        <v>251</v>
      </c>
      <c r="L11" s="1" t="s">
        <v>251</v>
      </c>
      <c r="M11" s="1" t="s">
        <v>215</v>
      </c>
      <c r="N11" s="1" t="s">
        <v>215</v>
      </c>
      <c r="O11" s="1" t="s">
        <v>216</v>
      </c>
      <c r="P11" s="1" t="s">
        <v>217</v>
      </c>
      <c r="Q11" s="1" t="s">
        <v>218</v>
      </c>
      <c r="R11" s="1" t="s">
        <v>252</v>
      </c>
      <c r="S11" s="1" t="s">
        <v>73</v>
      </c>
      <c r="T11" s="1" t="s">
        <v>220</v>
      </c>
      <c r="U11" s="1" t="s">
        <v>221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2022-07-26T02:09:54Z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2FFB51C1FC0D46D29F92062DC1BC3435</vt:lpwstr>
  </property>
</Properties>
</file>