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对账!$A$1:$J$15</definedName>
  </definedNames>
  <calcPr calcId="144525" concurrentCalc="0"/>
</workbook>
</file>

<file path=xl/sharedStrings.xml><?xml version="1.0" encoding="utf-8"?>
<sst xmlns="http://schemas.openxmlformats.org/spreadsheetml/2006/main" count="375" uniqueCount="143">
  <si>
    <t>同程旅行对账单
(账期：20220725-20220731)</t>
  </si>
  <si>
    <t>应付房费总金额</t>
  </si>
  <si>
    <t>应付罚金总金额</t>
  </si>
  <si>
    <t>调整项</t>
  </si>
  <si>
    <t>币种</t>
  </si>
  <si>
    <t>应付合计</t>
  </si>
  <si>
    <t>6771.90</t>
  </si>
  <si>
    <t>0.00</t>
  </si>
  <si>
    <t>CNY</t>
  </si>
  <si>
    <t>贵阳溪山里酒店</t>
  </si>
  <si>
    <t/>
  </si>
  <si>
    <t>小计:6186.90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</si>
  <si>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</si>
  <si>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</si>
  <si>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</si>
  <si>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</si>
  <si>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</si>
  <si>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</si>
  <si>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</si>
  <si>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</si>
  <si>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</si>
  <si>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</si>
  <si>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</si>
  <si>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</si>
  <si>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1504151760</t>
  </si>
  <si>
    <t>181416</t>
  </si>
  <si>
    <t>赫燚</t>
  </si>
  <si>
    <t>高级精致房</t>
  </si>
  <si>
    <t>非分账</t>
  </si>
  <si>
    <t>2022/07/20</t>
  </si>
  <si>
    <t>2022/07/25</t>
  </si>
  <si>
    <t>5.00</t>
  </si>
  <si>
    <t>1716.50</t>
  </si>
  <si>
    <t>1510214211</t>
  </si>
  <si>
    <t>181813</t>
  </si>
  <si>
    <t>杨元圆</t>
  </si>
  <si>
    <t>高级双床房</t>
  </si>
  <si>
    <t>2022/07/24</t>
  </si>
  <si>
    <t>1.00</t>
  </si>
  <si>
    <t>378.50</t>
  </si>
  <si>
    <t>杨陈安卓</t>
  </si>
  <si>
    <t>1511067620</t>
  </si>
  <si>
    <t>181829</t>
  </si>
  <si>
    <t>王悦一明</t>
  </si>
  <si>
    <t>高级大床房</t>
  </si>
  <si>
    <t>387.00</t>
  </si>
  <si>
    <t>1511072244</t>
  </si>
  <si>
    <t>181831</t>
  </si>
  <si>
    <t>李婧</t>
  </si>
  <si>
    <t>1511152078</t>
  </si>
  <si>
    <t>潘虹霞</t>
  </si>
  <si>
    <t>343.30</t>
  </si>
  <si>
    <t>1511424869</t>
  </si>
  <si>
    <t>181851</t>
  </si>
  <si>
    <t>梁建华</t>
  </si>
  <si>
    <t>1513362769</t>
  </si>
  <si>
    <t>181914</t>
  </si>
  <si>
    <t>田田</t>
  </si>
  <si>
    <t>2022/07/26</t>
  </si>
  <si>
    <t>2022/07/27</t>
  </si>
  <si>
    <t>1516996863</t>
  </si>
  <si>
    <t>182166</t>
  </si>
  <si>
    <t>韦俊宇</t>
  </si>
  <si>
    <t>2022/07/29</t>
  </si>
  <si>
    <t>2022/07/30</t>
  </si>
  <si>
    <t>1514910758</t>
  </si>
  <si>
    <t>182046</t>
  </si>
  <si>
    <t>潘敏</t>
  </si>
  <si>
    <t>2022/07/31</t>
  </si>
  <si>
    <t>1518176750</t>
  </si>
  <si>
    <t>182243</t>
  </si>
  <si>
    <t>江沁馨</t>
  </si>
  <si>
    <t>1518290090</t>
  </si>
  <si>
    <t>182266</t>
  </si>
  <si>
    <t>田德慧</t>
  </si>
  <si>
    <t>1518383254</t>
  </si>
  <si>
    <t>182286</t>
  </si>
  <si>
    <t>周子羽</t>
  </si>
  <si>
    <t>英德浈阳峡醴泉度假酒店</t>
  </si>
  <si>
    <t>小计:428.00</t>
  </si>
  <si>
    <t>1514340775</t>
  </si>
  <si>
    <t>134863</t>
  </si>
  <si>
    <t>杜国昌</t>
  </si>
  <si>
    <t>江景大床房</t>
  </si>
  <si>
    <t>2022/07/28</t>
  </si>
  <si>
    <t>428.00</t>
  </si>
  <si>
    <t>舟山新海景大酒店</t>
  </si>
  <si>
    <t>小计:157.00</t>
  </si>
  <si>
    <t>1510923153</t>
  </si>
  <si>
    <t>韦海炮</t>
  </si>
  <si>
    <t>商务双床房</t>
  </si>
  <si>
    <t>157.00</t>
  </si>
  <si>
    <t>，</t>
  </si>
  <si>
    <t>202207181536400020</t>
  </si>
  <si>
    <t>202207232025210020</t>
  </si>
  <si>
    <t>202207241220340021</t>
  </si>
  <si>
    <t>202207241223090021</t>
  </si>
  <si>
    <t>202207250925420022</t>
  </si>
  <si>
    <t>202207241946250020</t>
  </si>
  <si>
    <t>202207261545340025</t>
  </si>
  <si>
    <t>202207291620430020</t>
  </si>
  <si>
    <t>202207272048440020</t>
  </si>
  <si>
    <t>202207301647060020</t>
  </si>
  <si>
    <t>202207301959470020</t>
  </si>
  <si>
    <t>202207302138450020</t>
  </si>
  <si>
    <t>直采</t>
  </si>
  <si>
    <t>A220802110030481</t>
  </si>
  <si>
    <t>房集：i220802110003 6186.9元</t>
  </si>
  <si>
    <t>总计：6771.9元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</si>
  <si>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</si>
  <si>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</si>
  <si>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</si>
  <si>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</si>
  <si>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</si>
  <si>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</si>
  <si>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</si>
  <si>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</si>
  <si>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</si>
  <si>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</si>
  <si>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</si>
  <si>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</si>
  <si>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</si>
  <si>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</si>
  <si>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</si>
  <si>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</si>
  <si>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</si>
  <si>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</si>
  <si>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</si>
  <si>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2022-07-27</t>
  </si>
  <si>
    <t>2634190</t>
  </si>
  <si>
    <t>2022-07-28</t>
  </si>
  <si>
    <t>退房日周结</t>
  </si>
  <si>
    <t>RMB</t>
  </si>
  <si>
    <t>0</t>
  </si>
  <si>
    <t>同程艺龙国内酒店EBK</t>
  </si>
  <si>
    <t>3703</t>
  </si>
  <si>
    <t>2022-07-27 09:07:00</t>
  </si>
  <si>
    <t>否</t>
  </si>
  <si>
    <t>广州汇登信息科技有限公司</t>
  </si>
  <si>
    <t>2022-07-24</t>
  </si>
  <si>
    <t>2630850</t>
  </si>
  <si>
    <t>2022-07-25</t>
  </si>
  <si>
    <t>2022-07-24 09:39:30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</si>
</sst>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35</v>
      </c>
      <c r="F13" t="s">
        <v>36</v>
      </c>
      <c r="G13" t="s">
        <v>28</v>
      </c>
      <c r="H13" t="s">
        <v>37</v>
      </c>
      <c r="I13" t="s">
        <v>30</v>
      </c>
      <c r="J13" t="s">
        <v>38</v>
      </c>
      <c r="K13" t="s">
        <v>8</v>
      </c>
      <c r="L13" t="s">
        <v>10</v>
      </c>
      <c r="M13" t="s">
        <v>39</v>
      </c>
    </row>
    <row r="14" spans="2:13">
      <c r="B14" t="s">
        <v>23</v>
      </c>
      <c r="C14" t="s">
        <v>33</v>
      </c>
      <c r="D14" t="s">
        <v>34</v>
      </c>
      <c r="E14" t="s">
        <v>40</v>
      </c>
      <c r="F14" t="s">
        <v>36</v>
      </c>
      <c r="G14" t="s">
        <v>28</v>
      </c>
      <c r="H14" t="s">
        <v>37</v>
      </c>
      <c r="I14" t="s">
        <v>30</v>
      </c>
      <c r="J14" t="s">
        <v>38</v>
      </c>
      <c r="K14" t="s">
        <v>8</v>
      </c>
      <c r="L14" t="s">
        <v>10</v>
      </c>
      <c r="M14" t="s">
        <v>39</v>
      </c>
    </row>
    <row r="15" spans="2:13">
      <c r="B15" t="s">
        <v>23</v>
      </c>
      <c r="C15" t="s">
        <v>41</v>
      </c>
      <c r="D15" t="s">
        <v>42</v>
      </c>
      <c r="E15" t="s">
        <v>43</v>
      </c>
      <c r="F15" t="s">
        <v>44</v>
      </c>
      <c r="G15" t="s">
        <v>28</v>
      </c>
      <c r="H15" t="s">
        <v>37</v>
      </c>
      <c r="I15" t="s">
        <v>30</v>
      </c>
      <c r="J15" t="s">
        <v>38</v>
      </c>
      <c r="K15" t="s">
        <v>8</v>
      </c>
      <c r="L15" t="s">
        <v>10</v>
      </c>
      <c r="M15" t="s">
        <v>45</v>
      </c>
    </row>
    <row r="16" spans="2:13">
      <c r="B16" t="s">
        <v>23</v>
      </c>
      <c r="C16" t="s">
        <v>46</v>
      </c>
      <c r="D16" t="s">
        <v>47</v>
      </c>
      <c r="E16" t="s">
        <v>48</v>
      </c>
      <c r="F16" t="s">
        <v>44</v>
      </c>
      <c r="G16" t="s">
        <v>28</v>
      </c>
      <c r="H16" t="s">
        <v>37</v>
      </c>
      <c r="I16" t="s">
        <v>30</v>
      </c>
      <c r="J16" t="s">
        <v>38</v>
      </c>
      <c r="K16" t="s">
        <v>8</v>
      </c>
      <c r="L16" t="s">
        <v>10</v>
      </c>
      <c r="M16" t="s">
        <v>45</v>
      </c>
    </row>
    <row r="17" spans="2:13">
      <c r="B17" t="s">
        <v>23</v>
      </c>
      <c r="C17" t="s">
        <v>49</v>
      </c>
      <c r="D17" t="s">
        <v>10</v>
      </c>
      <c r="E17" t="s">
        <v>50</v>
      </c>
      <c r="F17" t="s">
        <v>27</v>
      </c>
      <c r="G17" t="s">
        <v>28</v>
      </c>
      <c r="H17" t="s">
        <v>37</v>
      </c>
      <c r="I17" t="s">
        <v>30</v>
      </c>
      <c r="J17" t="s">
        <v>38</v>
      </c>
      <c r="K17" t="s">
        <v>8</v>
      </c>
      <c r="L17" t="s">
        <v>10</v>
      </c>
      <c r="M17" t="s">
        <v>51</v>
      </c>
    </row>
    <row r="18" spans="2:13">
      <c r="B18" t="s">
        <v>23</v>
      </c>
      <c r="C18" t="s">
        <v>52</v>
      </c>
      <c r="D18" t="s">
        <v>53</v>
      </c>
      <c r="E18" t="s">
        <v>54</v>
      </c>
      <c r="F18" t="s">
        <v>36</v>
      </c>
      <c r="G18" t="s">
        <v>28</v>
      </c>
      <c r="H18" t="s">
        <v>37</v>
      </c>
      <c r="I18" t="s">
        <v>30</v>
      </c>
      <c r="J18" t="s">
        <v>38</v>
      </c>
      <c r="K18" t="s">
        <v>8</v>
      </c>
      <c r="L18" t="s">
        <v>10</v>
      </c>
      <c r="M18" t="s">
        <v>39</v>
      </c>
    </row>
    <row r="19" spans="2:13">
      <c r="B19" t="s">
        <v>23</v>
      </c>
      <c r="C19" t="s">
        <v>55</v>
      </c>
      <c r="D19" t="s">
        <v>56</v>
      </c>
      <c r="E19" t="s">
        <v>57</v>
      </c>
      <c r="F19" t="s">
        <v>44</v>
      </c>
      <c r="G19" t="s">
        <v>28</v>
      </c>
      <c r="H19" t="s">
        <v>58</v>
      </c>
      <c r="I19" t="s">
        <v>59</v>
      </c>
      <c r="J19" t="s">
        <v>38</v>
      </c>
      <c r="K19" t="s">
        <v>8</v>
      </c>
      <c r="L19" t="s">
        <v>10</v>
      </c>
      <c r="M19" t="s">
        <v>45</v>
      </c>
    </row>
    <row r="20" spans="2:13">
      <c r="B20" t="s">
        <v>23</v>
      </c>
      <c r="C20" t="s">
        <v>60</v>
      </c>
      <c r="D20" t="s">
        <v>61</v>
      </c>
      <c r="E20" t="s">
        <v>62</v>
      </c>
      <c r="F20" t="s">
        <v>36</v>
      </c>
      <c r="G20" t="s">
        <v>28</v>
      </c>
      <c r="H20" t="s">
        <v>63</v>
      </c>
      <c r="I20" t="s">
        <v>64</v>
      </c>
      <c r="J20" t="s">
        <v>38</v>
      </c>
      <c r="K20" t="s">
        <v>8</v>
      </c>
      <c r="L20" t="s">
        <v>10</v>
      </c>
      <c r="M20" t="s">
        <v>39</v>
      </c>
    </row>
    <row r="21" spans="2:13">
      <c r="B21" t="s">
        <v>23</v>
      </c>
      <c r="C21" t="s">
        <v>65</v>
      </c>
      <c r="D21" t="s">
        <v>66</v>
      </c>
      <c r="E21" t="s">
        <v>67</v>
      </c>
      <c r="F21" t="s">
        <v>36</v>
      </c>
      <c r="G21" t="s">
        <v>28</v>
      </c>
      <c r="H21" t="s">
        <v>64</v>
      </c>
      <c r="I21" t="s">
        <v>68</v>
      </c>
      <c r="J21" t="s">
        <v>38</v>
      </c>
      <c r="K21" t="s">
        <v>8</v>
      </c>
      <c r="L21" t="s">
        <v>10</v>
      </c>
      <c r="M21" t="s">
        <v>39</v>
      </c>
    </row>
    <row r="22" spans="2:13">
      <c r="B22" t="s">
        <v>23</v>
      </c>
      <c r="C22" t="s">
        <v>69</v>
      </c>
      <c r="D22" t="s">
        <v>70</v>
      </c>
      <c r="E22" t="s">
        <v>71</v>
      </c>
      <c r="F22" t="s">
        <v>44</v>
      </c>
      <c r="G22" t="s">
        <v>28</v>
      </c>
      <c r="H22" t="s">
        <v>64</v>
      </c>
      <c r="I22" t="s">
        <v>68</v>
      </c>
      <c r="J22" t="s">
        <v>38</v>
      </c>
      <c r="K22" t="s">
        <v>8</v>
      </c>
      <c r="L22" t="s">
        <v>10</v>
      </c>
      <c r="M22" t="s">
        <v>45</v>
      </c>
    </row>
    <row r="23" spans="2:13">
      <c r="B23" t="s">
        <v>23</v>
      </c>
      <c r="C23" t="s">
        <v>72</v>
      </c>
      <c r="D23" t="s">
        <v>73</v>
      </c>
      <c r="E23" t="s">
        <v>74</v>
      </c>
      <c r="F23" t="s">
        <v>27</v>
      </c>
      <c r="G23" t="s">
        <v>28</v>
      </c>
      <c r="H23" t="s">
        <v>64</v>
      </c>
      <c r="I23" t="s">
        <v>68</v>
      </c>
      <c r="J23" t="s">
        <v>38</v>
      </c>
      <c r="K23" t="s">
        <v>8</v>
      </c>
      <c r="L23" t="s">
        <v>10</v>
      </c>
      <c r="M23" t="s">
        <v>51</v>
      </c>
    </row>
    <row r="24" spans="2:13">
      <c r="B24" t="s">
        <v>23</v>
      </c>
      <c r="C24" t="s">
        <v>75</v>
      </c>
      <c r="D24" t="s">
        <v>76</v>
      </c>
      <c r="E24" t="s">
        <v>77</v>
      </c>
      <c r="F24" t="s">
        <v>27</v>
      </c>
      <c r="G24" t="s">
        <v>28</v>
      </c>
      <c r="H24" t="s">
        <v>64</v>
      </c>
      <c r="I24" t="s">
        <v>68</v>
      </c>
      <c r="J24" t="s">
        <v>38</v>
      </c>
      <c r="K24" t="s">
        <v>8</v>
      </c>
      <c r="L24" t="s">
        <v>10</v>
      </c>
      <c r="M24" t="s">
        <v>51</v>
      </c>
    </row>
    <row r="25" spans="2:12">
      <c r="B25" s="3" t="s">
        <v>78</v>
      </c>
      <c r="C25" s="3" t="s">
        <v>10</v>
      </c>
      <c r="D25" s="3" t="s">
        <v>10</v>
      </c>
      <c r="E25" s="3" t="s">
        <v>10</v>
      </c>
      <c r="F25" s="3" t="s">
        <v>79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3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20</v>
      </c>
      <c r="K26" s="3" t="s">
        <v>4</v>
      </c>
      <c r="L26" s="3" t="s">
        <v>21</v>
      </c>
      <c r="M26" s="3" t="s">
        <v>22</v>
      </c>
    </row>
    <row r="27" spans="2:13">
      <c r="B27" t="s">
        <v>23</v>
      </c>
      <c r="C27" t="s">
        <v>80</v>
      </c>
      <c r="D27" t="s">
        <v>81</v>
      </c>
      <c r="E27" t="s">
        <v>82</v>
      </c>
      <c r="F27" t="s">
        <v>83</v>
      </c>
      <c r="G27" t="s">
        <v>28</v>
      </c>
      <c r="H27" t="s">
        <v>59</v>
      </c>
      <c r="I27" t="s">
        <v>84</v>
      </c>
      <c r="J27" t="s">
        <v>38</v>
      </c>
      <c r="K27" t="s">
        <v>8</v>
      </c>
      <c r="L27" t="s">
        <v>10</v>
      </c>
      <c r="M27" t="s">
        <v>85</v>
      </c>
    </row>
    <row r="28" spans="2:12">
      <c r="B28" s="3" t="s">
        <v>86</v>
      </c>
      <c r="C28" s="3" t="s">
        <v>10</v>
      </c>
      <c r="D28" s="3" t="s">
        <v>10</v>
      </c>
      <c r="E28" s="3" t="s">
        <v>10</v>
      </c>
      <c r="F28" s="3" t="s">
        <v>87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3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20</v>
      </c>
      <c r="K29" s="3" t="s">
        <v>4</v>
      </c>
      <c r="L29" s="3" t="s">
        <v>21</v>
      </c>
      <c r="M29" s="3" t="s">
        <v>22</v>
      </c>
    </row>
    <row r="30" spans="2:13">
      <c r="B30" t="s">
        <v>23</v>
      </c>
      <c r="C30" t="s">
        <v>88</v>
      </c>
      <c r="D30" t="s">
        <v>10</v>
      </c>
      <c r="E30" t="s">
        <v>89</v>
      </c>
      <c r="F30" t="s">
        <v>90</v>
      </c>
      <c r="G30" t="s">
        <v>28</v>
      </c>
      <c r="H30" t="s">
        <v>37</v>
      </c>
      <c r="I30" t="s">
        <v>30</v>
      </c>
      <c r="J30" t="s">
        <v>38</v>
      </c>
      <c r="K30" t="s">
        <v>8</v>
      </c>
      <c r="L30" t="s">
        <v>10</v>
      </c>
      <c r="M30" t="s">
        <v>91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22" sqref="A22:D25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92</v>
      </c>
    </row>
    <row r="2" spans="1:10">
      <c r="A2">
        <v>1504151760</v>
      </c>
      <c r="B2" t="s">
        <v>29</v>
      </c>
      <c r="C2" t="s">
        <v>30</v>
      </c>
      <c r="D2" s="4">
        <v>1716.5</v>
      </c>
      <c r="E2">
        <v>1716.5</v>
      </c>
      <c r="F2" s="8" t="s">
        <v>93</v>
      </c>
      <c r="G2">
        <f>D2-E2</f>
        <v>0</v>
      </c>
      <c r="H2" t="str">
        <f>$H$1&amp;F2</f>
        <v>，202207181536400020</v>
      </c>
      <c r="I2" t="e">
        <f>VLOOKUP(A2,HOP!A:U,21,0)</f>
        <v>#N/A</v>
      </c>
      <c r="J2" s="6">
        <v>7.18</v>
      </c>
    </row>
    <row r="3" spans="1:10">
      <c r="A3">
        <v>1510214211</v>
      </c>
      <c r="B3" t="s">
        <v>37</v>
      </c>
      <c r="C3" t="s">
        <v>30</v>
      </c>
      <c r="D3" s="4">
        <v>757</v>
      </c>
      <c r="E3">
        <v>757</v>
      </c>
      <c r="F3" s="8" t="s">
        <v>94</v>
      </c>
      <c r="G3">
        <f t="shared" ref="G3:G15" si="0">D3-E3</f>
        <v>0</v>
      </c>
      <c r="H3" t="str">
        <f t="shared" ref="H3:H15" si="1">$H$1&amp;F3</f>
        <v>，202207232025210020</v>
      </c>
      <c r="I3" t="e">
        <f>VLOOKUP(A3,HOP!A:U,21,0)</f>
        <v>#N/A</v>
      </c>
      <c r="J3">
        <v>7.23</v>
      </c>
    </row>
    <row r="4" spans="1:10">
      <c r="A4">
        <v>1511067620</v>
      </c>
      <c r="B4" t="s">
        <v>37</v>
      </c>
      <c r="C4" t="s">
        <v>30</v>
      </c>
      <c r="D4" s="4">
        <v>387</v>
      </c>
      <c r="E4">
        <v>387</v>
      </c>
      <c r="F4" s="8" t="s">
        <v>95</v>
      </c>
      <c r="G4">
        <f t="shared" si="0"/>
        <v>0</v>
      </c>
      <c r="H4" t="str">
        <f t="shared" si="1"/>
        <v>，202207241220340021</v>
      </c>
      <c r="I4" t="e">
        <f>VLOOKUP(A4,HOP!A:U,21,0)</f>
        <v>#N/A</v>
      </c>
      <c r="J4">
        <v>7.24</v>
      </c>
    </row>
    <row r="5" spans="1:10">
      <c r="A5">
        <v>1511072244</v>
      </c>
      <c r="B5" t="s">
        <v>37</v>
      </c>
      <c r="C5" t="s">
        <v>30</v>
      </c>
      <c r="D5" s="4">
        <v>387</v>
      </c>
      <c r="E5">
        <v>387</v>
      </c>
      <c r="F5" s="8" t="s">
        <v>96</v>
      </c>
      <c r="G5">
        <f t="shared" si="0"/>
        <v>0</v>
      </c>
      <c r="H5" t="str">
        <f t="shared" si="1"/>
        <v>，202207241223090021</v>
      </c>
      <c r="I5" t="e">
        <f>VLOOKUP(A5,HOP!A:U,21,0)</f>
        <v>#N/A</v>
      </c>
      <c r="J5">
        <v>7.24</v>
      </c>
    </row>
    <row r="6" spans="1:10">
      <c r="A6">
        <v>1511152078</v>
      </c>
      <c r="B6" t="s">
        <v>37</v>
      </c>
      <c r="C6" t="s">
        <v>30</v>
      </c>
      <c r="D6" s="4">
        <v>343.3</v>
      </c>
      <c r="E6">
        <v>343.3</v>
      </c>
      <c r="F6" s="8" t="s">
        <v>97</v>
      </c>
      <c r="G6">
        <f t="shared" si="0"/>
        <v>0</v>
      </c>
      <c r="H6" t="str">
        <f t="shared" si="1"/>
        <v>，202207250925420022</v>
      </c>
      <c r="I6" t="e">
        <f>VLOOKUP(A6,HOP!A:U,21,0)</f>
        <v>#N/A</v>
      </c>
      <c r="J6">
        <v>7.25</v>
      </c>
    </row>
    <row r="7" spans="1:10">
      <c r="A7">
        <v>1511424869</v>
      </c>
      <c r="B7" t="s">
        <v>37</v>
      </c>
      <c r="C7" t="s">
        <v>30</v>
      </c>
      <c r="D7" s="4">
        <v>378.5</v>
      </c>
      <c r="E7">
        <v>378.5</v>
      </c>
      <c r="F7" s="8" t="s">
        <v>98</v>
      </c>
      <c r="G7">
        <f t="shared" si="0"/>
        <v>0</v>
      </c>
      <c r="H7" t="str">
        <f t="shared" si="1"/>
        <v>，202207241946250020</v>
      </c>
      <c r="I7" t="e">
        <f>VLOOKUP(A7,HOP!A:U,21,0)</f>
        <v>#N/A</v>
      </c>
      <c r="J7">
        <v>7.24</v>
      </c>
    </row>
    <row r="8" spans="1:10">
      <c r="A8">
        <v>1513362769</v>
      </c>
      <c r="B8" t="s">
        <v>58</v>
      </c>
      <c r="C8" t="s">
        <v>59</v>
      </c>
      <c r="D8" s="4">
        <v>387</v>
      </c>
      <c r="E8">
        <v>387</v>
      </c>
      <c r="F8" s="8" t="s">
        <v>99</v>
      </c>
      <c r="G8">
        <f t="shared" si="0"/>
        <v>0</v>
      </c>
      <c r="H8" t="str">
        <f t="shared" si="1"/>
        <v>，202207261545340025</v>
      </c>
      <c r="I8" t="e">
        <f>VLOOKUP(A8,HOP!A:U,21,0)</f>
        <v>#N/A</v>
      </c>
      <c r="J8">
        <v>7.26</v>
      </c>
    </row>
    <row r="9" spans="1:10">
      <c r="A9">
        <v>1516996863</v>
      </c>
      <c r="B9" t="s">
        <v>63</v>
      </c>
      <c r="C9" t="s">
        <v>64</v>
      </c>
      <c r="D9" s="4">
        <v>378.5</v>
      </c>
      <c r="E9">
        <v>378.5</v>
      </c>
      <c r="F9" s="8" t="s">
        <v>100</v>
      </c>
      <c r="G9">
        <f t="shared" si="0"/>
        <v>0</v>
      </c>
      <c r="H9" t="str">
        <f t="shared" si="1"/>
        <v>，202207291620430020</v>
      </c>
      <c r="I9" t="e">
        <f>VLOOKUP(A9,HOP!A:U,21,0)</f>
        <v>#N/A</v>
      </c>
      <c r="J9">
        <v>7.29</v>
      </c>
    </row>
    <row r="10" spans="1:10">
      <c r="A10">
        <v>1514910758</v>
      </c>
      <c r="B10" t="s">
        <v>64</v>
      </c>
      <c r="C10" t="s">
        <v>68</v>
      </c>
      <c r="D10" s="4">
        <v>378.5</v>
      </c>
      <c r="E10">
        <v>378.5</v>
      </c>
      <c r="F10" s="8" t="s">
        <v>101</v>
      </c>
      <c r="G10">
        <f t="shared" si="0"/>
        <v>0</v>
      </c>
      <c r="H10" t="str">
        <f t="shared" si="1"/>
        <v>，202207272048440020</v>
      </c>
      <c r="I10" t="e">
        <f>VLOOKUP(A10,HOP!A:U,21,0)</f>
        <v>#N/A</v>
      </c>
      <c r="J10">
        <v>7.27</v>
      </c>
    </row>
    <row r="11" spans="1:10">
      <c r="A11">
        <v>1518176750</v>
      </c>
      <c r="B11" t="s">
        <v>64</v>
      </c>
      <c r="C11" t="s">
        <v>68</v>
      </c>
      <c r="D11" s="4">
        <v>387</v>
      </c>
      <c r="E11">
        <v>387</v>
      </c>
      <c r="F11" s="8" t="s">
        <v>102</v>
      </c>
      <c r="G11">
        <f t="shared" si="0"/>
        <v>0</v>
      </c>
      <c r="H11" t="str">
        <f t="shared" si="1"/>
        <v>，202207301647060020</v>
      </c>
      <c r="I11" t="e">
        <f>VLOOKUP(A11,HOP!A:U,21,0)</f>
        <v>#N/A</v>
      </c>
      <c r="J11" s="6">
        <v>7.3</v>
      </c>
    </row>
    <row r="12" spans="1:10">
      <c r="A12">
        <v>1518290090</v>
      </c>
      <c r="B12" t="s">
        <v>64</v>
      </c>
      <c r="C12" t="s">
        <v>68</v>
      </c>
      <c r="D12" s="4">
        <v>343.3</v>
      </c>
      <c r="E12">
        <v>343.3</v>
      </c>
      <c r="F12" s="8" t="s">
        <v>103</v>
      </c>
      <c r="G12">
        <f t="shared" si="0"/>
        <v>0</v>
      </c>
      <c r="H12" t="str">
        <f t="shared" si="1"/>
        <v>，202207301959470020</v>
      </c>
      <c r="I12" t="e">
        <f>VLOOKUP(A12,HOP!A:U,21,0)</f>
        <v>#N/A</v>
      </c>
      <c r="J12" s="6">
        <v>7.3</v>
      </c>
    </row>
    <row r="13" spans="1:10">
      <c r="A13">
        <v>1518383254</v>
      </c>
      <c r="B13" t="s">
        <v>64</v>
      </c>
      <c r="C13" t="s">
        <v>68</v>
      </c>
      <c r="D13" s="4">
        <v>343.3</v>
      </c>
      <c r="E13">
        <v>343.3</v>
      </c>
      <c r="F13" s="8" t="s">
        <v>104</v>
      </c>
      <c r="G13">
        <f t="shared" si="0"/>
        <v>0</v>
      </c>
      <c r="H13" t="str">
        <f t="shared" si="1"/>
        <v>，202207302138450020</v>
      </c>
      <c r="I13" t="e">
        <f>VLOOKUP(A13,HOP!A:U,21,0)</f>
        <v>#N/A</v>
      </c>
      <c r="J13" s="6">
        <v>7.3</v>
      </c>
    </row>
    <row r="14" spans="1:9">
      <c r="A14">
        <v>1514340775</v>
      </c>
      <c r="B14" t="s">
        <v>59</v>
      </c>
      <c r="C14" t="s">
        <v>84</v>
      </c>
      <c r="D14" s="4">
        <v>428</v>
      </c>
      <c r="E14">
        <v>428</v>
      </c>
      <c r="F14">
        <v>2634190</v>
      </c>
      <c r="G14">
        <f t="shared" si="0"/>
        <v>0</v>
      </c>
      <c r="H14" t="str">
        <f t="shared" si="1"/>
        <v>，2634190</v>
      </c>
      <c r="I14" t="s">
        <v>105</v>
      </c>
    </row>
    <row r="15" spans="1:9">
      <c r="A15" t="s">
        <v>88</v>
      </c>
      <c r="B15" t="s">
        <v>37</v>
      </c>
      <c r="C15" t="s">
        <v>30</v>
      </c>
      <c r="D15" s="4">
        <v>157</v>
      </c>
      <c r="E15" t="str">
        <f>VLOOKUP(A15,HOP!A:L,12,0)</f>
        <v>157.00</v>
      </c>
      <c r="F15" t="str">
        <f>VLOOKUP(A15,HOP!A:C,3,0)</f>
        <v>2630850</v>
      </c>
      <c r="G15">
        <f t="shared" si="0"/>
        <v>0</v>
      </c>
      <c r="H15" t="str">
        <f t="shared" si="1"/>
        <v>，2630850</v>
      </c>
      <c r="I15" t="str">
        <f>VLOOKUP(A15,HOP!A:U,21,0)</f>
        <v>直采</v>
      </c>
    </row>
    <row r="17" spans="4:4">
      <c r="D17">
        <f>SUM(D2:D16)</f>
        <v>6771.9</v>
      </c>
    </row>
    <row r="18" spans="4:4">
      <c r="D18" s="5" t="s">
        <v>6</v>
      </c>
    </row>
    <row r="22" spans="1:4">
      <c r="A22" t="s">
        <v>106</v>
      </c>
      <c r="D22">
        <v>585</v>
      </c>
    </row>
    <row r="23" spans="1:4">
      <c r="A23" t="s">
        <v>107</v>
      </c>
      <c r="D23">
        <v>6186.9</v>
      </c>
    </row>
    <row r="24" spans="1:4">
      <c r="A24" t="s">
        <v>108</v>
      </c>
      <c r="D24">
        <f>SUM(D22:D23)</f>
        <v>6771.9</v>
      </c>
    </row>
  </sheetData>
  <autoFilter ref="A1:J1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1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113</v>
      </c>
      <c r="F1" s="2" t="s">
        <v>18</v>
      </c>
      <c r="G1" s="2" t="s">
        <v>19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</row>
    <row r="2" s="1" customFormat="1" spans="1:21">
      <c r="A2" s="1" t="s">
        <v>80</v>
      </c>
      <c r="B2" s="1" t="s">
        <v>128</v>
      </c>
      <c r="C2" s="1" t="s">
        <v>129</v>
      </c>
      <c r="D2" s="1" t="s">
        <v>78</v>
      </c>
      <c r="E2" s="1" t="s">
        <v>82</v>
      </c>
      <c r="F2" s="1" t="s">
        <v>128</v>
      </c>
      <c r="G2" s="1" t="s">
        <v>130</v>
      </c>
      <c r="H2" s="1" t="s">
        <v>131</v>
      </c>
      <c r="I2" s="1" t="s">
        <v>85</v>
      </c>
      <c r="J2" s="1" t="s">
        <v>132</v>
      </c>
      <c r="K2" s="1" t="s">
        <v>85</v>
      </c>
      <c r="L2" s="1" t="s">
        <v>85</v>
      </c>
      <c r="M2" s="1" t="s">
        <v>133</v>
      </c>
      <c r="N2" s="1" t="s">
        <v>133</v>
      </c>
      <c r="O2" s="1" t="s">
        <v>7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  <c r="U2" s="1" t="s">
        <v>105</v>
      </c>
    </row>
    <row r="3" s="1" customFormat="1" spans="1:21">
      <c r="A3" s="1" t="s">
        <v>88</v>
      </c>
      <c r="B3" s="1" t="s">
        <v>139</v>
      </c>
      <c r="C3" s="1" t="s">
        <v>140</v>
      </c>
      <c r="D3" s="1" t="s">
        <v>86</v>
      </c>
      <c r="E3" s="1" t="s">
        <v>89</v>
      </c>
      <c r="F3" s="1" t="s">
        <v>139</v>
      </c>
      <c r="G3" s="1" t="s">
        <v>141</v>
      </c>
      <c r="H3" s="1" t="s">
        <v>131</v>
      </c>
      <c r="I3" s="1" t="s">
        <v>91</v>
      </c>
      <c r="J3" s="1" t="s">
        <v>132</v>
      </c>
      <c r="K3" s="1" t="s">
        <v>91</v>
      </c>
      <c r="L3" s="1" t="s">
        <v>91</v>
      </c>
      <c r="M3" s="1" t="s">
        <v>133</v>
      </c>
      <c r="N3" s="1" t="s">
        <v>133</v>
      </c>
      <c r="O3" s="1" t="s">
        <v>7</v>
      </c>
      <c r="P3" s="1" t="s">
        <v>134</v>
      </c>
      <c r="Q3" s="1" t="s">
        <v>135</v>
      </c>
      <c r="R3" s="1" t="s">
        <v>142</v>
      </c>
      <c r="S3" s="1" t="s">
        <v>137</v>
      </c>
      <c r="T3" s="1" t="s">
        <v>138</v>
      </c>
      <c r="U3" s="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2022-08-02T03:00:50Z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EA4489D6F829413386450F3ECAB2F817</vt:lpwstr>
  </property>
  <property fmtid="{D5CDD505-2E9C-101B-9397-08002B2CF9AE}" pid="3" name="KSOProductBuildVer">
    <vt:lpwstr>2052-11.1.0.11875</vt:lpwstr>
  </property>
</Properties>
</file>