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<sst xmlns="http://schemas.openxmlformats.org/spreadsheetml/2006/main" count="331" uniqueCount="132">
  <si>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</si>
  <si>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</si>
  <si>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</si>
  <si>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</si>
  <si>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</si>
  <si>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</si>
  <si>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</si>
  <si>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</si>
  <si>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</si>
  <si>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</si>
  <si>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</si>
  <si>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</si>
  <si>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</si>
  <si>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</si>
  <si>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</si>
  <si>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</si>
  <si>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</si>
  <si>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</si>
  <si>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</si>
  <si>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</si>
  <si>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</si>
  <si>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</si>
  <si>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</si>
  <si>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</si>
  <si>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</si>
  <si>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18535246094	</t>
  </si>
  <si>
    <t>Ctrip</t>
  </si>
  <si>
    <t>正常</t>
  </si>
  <si>
    <t>[梅州]梅州麓湖山酒店(67856423)</t>
  </si>
  <si>
    <t>豪华大床房&lt;特惠专享&gt;&lt;双人入住&gt;&lt;日历房套餐高价值&gt;&lt;无早&gt;&lt;新酒店礼盒&gt;</t>
  </si>
  <si>
    <t>CNY</t>
  </si>
  <si>
    <t>罗锡葵</t>
  </si>
  <si>
    <t>CA363220813CNY</t>
  </si>
  <si>
    <t>未提现</t>
  </si>
  <si>
    <t>携程开票</t>
  </si>
  <si>
    <t xml:space="preserve">2634968	</t>
  </si>
  <si>
    <t xml:space="preserve">1356728	</t>
  </si>
  <si>
    <t xml:space="preserve">18543360753	</t>
  </si>
  <si>
    <t>标准双床房&lt;特惠专享&gt;&lt;双人入住&gt;&lt;日历房套餐高价值&gt;&lt;无早&gt;&lt;新酒店礼盒&gt;</t>
  </si>
  <si>
    <t>罗建明</t>
  </si>
  <si>
    <t xml:space="preserve">2635689	</t>
  </si>
  <si>
    <t xml:space="preserve">1359717	</t>
  </si>
  <si>
    <t xml:space="preserve">18505819537	</t>
  </si>
  <si>
    <t>标准双床房&lt;双人入住&gt;&lt;升级特惠&gt;&lt;双早&gt;&lt;新高价值日历房套餐&gt;&lt;新酒店礼盒&gt;</t>
  </si>
  <si>
    <t>丁丽君</t>
  </si>
  <si>
    <t>CA363220814CNY</t>
  </si>
  <si>
    <t xml:space="preserve">	</t>
  </si>
  <si>
    <t xml:space="preserve">1345345	</t>
  </si>
  <si>
    <t xml:space="preserve">18526009874	</t>
  </si>
  <si>
    <t>王忠洪</t>
  </si>
  <si>
    <t xml:space="preserve">1353845	</t>
  </si>
  <si>
    <t xml:space="preserve">18546119934	</t>
  </si>
  <si>
    <t xml:space="preserve">1361470	</t>
  </si>
  <si>
    <t xml:space="preserve">18545167696	</t>
  </si>
  <si>
    <t>豪华双床房&lt;双人入住&gt;&lt;升级特惠&gt;&lt;双早&gt;&lt;新高价值日历房套餐&gt;&lt;新酒店礼盒&gt;</t>
  </si>
  <si>
    <t>冼汉新</t>
  </si>
  <si>
    <t>CA363220815CNY</t>
  </si>
  <si>
    <t xml:space="preserve">1360867	</t>
  </si>
  <si>
    <t xml:space="preserve">18545473090	</t>
  </si>
  <si>
    <t>刘斯珊,严东妮</t>
  </si>
  <si>
    <t xml:space="preserve">2636032	</t>
  </si>
  <si>
    <t xml:space="preserve">1361063	</t>
  </si>
  <si>
    <t xml:space="preserve">18554103226	</t>
  </si>
  <si>
    <t>严丹凤</t>
  </si>
  <si>
    <t xml:space="preserve">18562783565	</t>
  </si>
  <si>
    <t>张雄</t>
  </si>
  <si>
    <t xml:space="preserve">18563009811	</t>
  </si>
  <si>
    <t>曾龙阳</t>
  </si>
  <si>
    <t xml:space="preserve">2637859	</t>
  </si>
  <si>
    <t xml:space="preserve">1367940	</t>
  </si>
  <si>
    <t xml:space="preserve">18566369619	</t>
  </si>
  <si>
    <t>GUAN/ZHULIN</t>
  </si>
  <si>
    <t>，</t>
  </si>
  <si>
    <t>202207251551210021</t>
  </si>
  <si>
    <t>202207271130540025</t>
  </si>
  <si>
    <t>202207282217230021</t>
  </si>
  <si>
    <t>202207282020440020</t>
  </si>
  <si>
    <t>A220815094843481</t>
  </si>
  <si>
    <t>房集：i220815094720  1725元</t>
  </si>
  <si>
    <t>CNY / HKD 当前参考汇率: 1.16315909</t>
  </si>
  <si>
    <t>总计： 4306.6 CNY/
5009.26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</si>
  <si>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</si>
  <si>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</si>
  <si>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</si>
  <si>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</si>
  <si>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</si>
  <si>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</si>
  <si>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</si>
  <si>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</si>
  <si>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</si>
  <si>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</si>
  <si>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</si>
  <si>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</si>
  <si>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</si>
  <si>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</si>
  <si>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</si>
  <si>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</si>
  <si>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</si>
  <si>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</si>
  <si>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2022-07-30</t>
  </si>
  <si>
    <t>2638316</t>
  </si>
  <si>
    <t>梅州麓湖山酒店</t>
  </si>
  <si>
    <t>GUAN ZHULIN</t>
  </si>
  <si>
    <t>2022-07-31</t>
  </si>
  <si>
    <t>退房日周结</t>
  </si>
  <si>
    <t>350.22</t>
  </si>
  <si>
    <t>RMB</t>
  </si>
  <si>
    <t>0</t>
  </si>
  <si>
    <t>0.00</t>
  </si>
  <si>
    <t>携程国内直连(DD)</t>
  </si>
  <si>
    <t>01.011249</t>
  </si>
  <si>
    <t>2022-07-30 17:39:32</t>
  </si>
  <si>
    <t>否</t>
  </si>
  <si>
    <t>汇智国际旅游发展有限公司</t>
  </si>
  <si>
    <t>Saas酒店</t>
  </si>
  <si>
    <t>2637859</t>
  </si>
  <si>
    <t>2022-07-30 09:55:38</t>
  </si>
  <si>
    <t>2637829</t>
  </si>
  <si>
    <t>2022-07-30 09:13:04</t>
  </si>
  <si>
    <t>2022-07-29</t>
  </si>
  <si>
    <t>2636911</t>
  </si>
  <si>
    <t>295.18</t>
  </si>
  <si>
    <t>2022-07-29 15:08:31</t>
  </si>
  <si>
    <t>2022-07-28</t>
  </si>
  <si>
    <t>2636032</t>
  </si>
  <si>
    <t>590.36</t>
  </si>
  <si>
    <t>2022-07-28 20:51:03</t>
  </si>
  <si>
    <t>2635689</t>
  </si>
  <si>
    <t>2022-07-28 16:06:19</t>
  </si>
  <si>
    <t>2022-07-27</t>
  </si>
  <si>
    <t>2634968</t>
  </si>
  <si>
    <t>2022-07-27 22:02:23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</si>
</sst>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15</xdr:col>
      <xdr:colOff>457200</xdr:colOff>
      <xdr:row>64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229975" cy="569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44770</v>
      </c>
      <c r="G2" s="6">
        <v>44771</v>
      </c>
      <c r="H2" s="4">
        <v>1</v>
      </c>
      <c r="I2" s="4">
        <v>1</v>
      </c>
      <c r="J2" s="4">
        <v>1</v>
      </c>
      <c r="K2" s="4" t="s">
        <v>30</v>
      </c>
      <c r="L2" s="4">
        <v>350.22</v>
      </c>
      <c r="M2" s="4">
        <v>350.22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44769</v>
      </c>
      <c r="S2" s="6">
        <v>44786</v>
      </c>
      <c r="T2" s="4" t="s">
        <v>34</v>
      </c>
      <c r="U2" s="4">
        <v>350.22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44770</v>
      </c>
      <c r="G3" s="6">
        <v>44771</v>
      </c>
      <c r="H3" s="4">
        <v>1</v>
      </c>
      <c r="I3" s="4">
        <v>1</v>
      </c>
      <c r="J3" s="4">
        <v>1</v>
      </c>
      <c r="K3" s="4" t="s">
        <v>30</v>
      </c>
      <c r="L3" s="4">
        <v>295.18</v>
      </c>
      <c r="M3" s="4">
        <v>295.18</v>
      </c>
      <c r="N3" s="4" t="s">
        <v>39</v>
      </c>
      <c r="O3" s="4" t="s">
        <v>32</v>
      </c>
      <c r="P3" s="4" t="s">
        <v>33</v>
      </c>
      <c r="Q3" s="4">
        <v>0</v>
      </c>
      <c r="R3" s="7">
        <v>44770</v>
      </c>
      <c r="S3" s="6">
        <v>44786</v>
      </c>
      <c r="T3" s="4" t="s">
        <v>34</v>
      </c>
      <c r="U3" s="4">
        <v>295.18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44771</v>
      </c>
      <c r="G4" s="6">
        <v>44772</v>
      </c>
      <c r="H4" s="4">
        <v>1</v>
      </c>
      <c r="I4" s="4">
        <v>1</v>
      </c>
      <c r="J4" s="4">
        <v>1</v>
      </c>
      <c r="K4" s="4" t="s">
        <v>30</v>
      </c>
      <c r="L4" s="4">
        <v>315</v>
      </c>
      <c r="M4" s="4">
        <v>315</v>
      </c>
      <c r="N4" s="4" t="s">
        <v>44</v>
      </c>
      <c r="O4" s="4" t="s">
        <v>45</v>
      </c>
      <c r="P4" s="4" t="s">
        <v>33</v>
      </c>
      <c r="Q4" s="4">
        <v>0</v>
      </c>
      <c r="R4" s="7">
        <v>44767</v>
      </c>
      <c r="S4" s="6">
        <v>44787</v>
      </c>
      <c r="T4" s="4" t="s">
        <v>34</v>
      </c>
      <c r="U4" s="4">
        <v>315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44771</v>
      </c>
      <c r="G5" s="6">
        <v>44772</v>
      </c>
      <c r="H5" s="4">
        <v>1</v>
      </c>
      <c r="I5" s="4">
        <v>1</v>
      </c>
      <c r="J5" s="4">
        <v>1</v>
      </c>
      <c r="K5" s="4" t="s">
        <v>30</v>
      </c>
      <c r="L5" s="4">
        <v>315</v>
      </c>
      <c r="M5" s="4">
        <v>315</v>
      </c>
      <c r="N5" s="4" t="s">
        <v>49</v>
      </c>
      <c r="O5" s="4" t="s">
        <v>45</v>
      </c>
      <c r="P5" s="4" t="s">
        <v>33</v>
      </c>
      <c r="Q5" s="4">
        <v>0</v>
      </c>
      <c r="R5" s="7">
        <v>44769</v>
      </c>
      <c r="S5" s="6">
        <v>44787</v>
      </c>
      <c r="T5" s="4" t="s">
        <v>34</v>
      </c>
      <c r="U5" s="4">
        <v>315</v>
      </c>
      <c r="V5" s="4">
        <v>0</v>
      </c>
      <c r="W5" s="4">
        <v>0</v>
      </c>
      <c r="X5" s="4" t="s">
        <v>46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43</v>
      </c>
      <c r="F6" s="6">
        <v>44771</v>
      </c>
      <c r="G6" s="6">
        <v>44772</v>
      </c>
      <c r="H6" s="4">
        <v>1</v>
      </c>
      <c r="I6" s="4">
        <v>1</v>
      </c>
      <c r="J6" s="4">
        <v>1</v>
      </c>
      <c r="K6" s="4" t="s">
        <v>30</v>
      </c>
      <c r="L6" s="4">
        <v>315</v>
      </c>
      <c r="M6" s="4">
        <v>315</v>
      </c>
      <c r="N6" s="4" t="s">
        <v>49</v>
      </c>
      <c r="O6" s="4" t="s">
        <v>45</v>
      </c>
      <c r="P6" s="4" t="s">
        <v>33</v>
      </c>
      <c r="Q6" s="4">
        <v>0</v>
      </c>
      <c r="R6" s="7">
        <v>44770</v>
      </c>
      <c r="S6" s="6">
        <v>44787</v>
      </c>
      <c r="T6" s="4" t="s">
        <v>34</v>
      </c>
      <c r="U6" s="4">
        <v>315</v>
      </c>
      <c r="V6" s="4">
        <v>0</v>
      </c>
      <c r="W6" s="4">
        <v>0</v>
      </c>
      <c r="X6" s="4" t="s">
        <v>46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54</v>
      </c>
      <c r="F7" s="6">
        <v>44771</v>
      </c>
      <c r="G7" s="6">
        <v>44773</v>
      </c>
      <c r="H7" s="4">
        <v>1</v>
      </c>
      <c r="I7" s="4">
        <v>2</v>
      </c>
      <c r="J7" s="4">
        <v>2</v>
      </c>
      <c r="K7" s="4" t="s">
        <v>30</v>
      </c>
      <c r="L7" s="4">
        <v>780</v>
      </c>
      <c r="M7" s="4">
        <v>780</v>
      </c>
      <c r="N7" s="4" t="s">
        <v>55</v>
      </c>
      <c r="O7" s="4" t="s">
        <v>56</v>
      </c>
      <c r="P7" s="4" t="s">
        <v>33</v>
      </c>
      <c r="Q7" s="4">
        <v>0</v>
      </c>
      <c r="R7" s="7">
        <v>44770</v>
      </c>
      <c r="S7" s="6">
        <v>44788</v>
      </c>
      <c r="T7" s="4" t="s">
        <v>34</v>
      </c>
      <c r="U7" s="4">
        <v>780</v>
      </c>
      <c r="V7" s="4">
        <v>0</v>
      </c>
      <c r="W7" s="4">
        <v>0</v>
      </c>
      <c r="X7" s="4" t="s">
        <v>46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44772</v>
      </c>
      <c r="G8" s="6">
        <v>44773</v>
      </c>
      <c r="H8" s="4">
        <v>2</v>
      </c>
      <c r="I8" s="4">
        <v>1</v>
      </c>
      <c r="J8" s="4">
        <v>2</v>
      </c>
      <c r="K8" s="4" t="s">
        <v>30</v>
      </c>
      <c r="L8" s="4">
        <v>590.36</v>
      </c>
      <c r="M8" s="4">
        <v>590.36</v>
      </c>
      <c r="N8" s="4" t="s">
        <v>59</v>
      </c>
      <c r="O8" s="4" t="s">
        <v>56</v>
      </c>
      <c r="P8" s="4" t="s">
        <v>33</v>
      </c>
      <c r="Q8" s="4">
        <v>0</v>
      </c>
      <c r="R8" s="7">
        <v>44770</v>
      </c>
      <c r="S8" s="6">
        <v>44788</v>
      </c>
      <c r="T8" s="4" t="s">
        <v>34</v>
      </c>
      <c r="U8" s="4">
        <v>590.36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44772</v>
      </c>
      <c r="G9" s="6">
        <v>44773</v>
      </c>
      <c r="H9" s="4">
        <v>1</v>
      </c>
      <c r="I9" s="4">
        <v>1</v>
      </c>
      <c r="J9" s="4">
        <v>1</v>
      </c>
      <c r="K9" s="4" t="s">
        <v>30</v>
      </c>
      <c r="L9" s="4">
        <v>295.18</v>
      </c>
      <c r="M9" s="4">
        <v>295.18</v>
      </c>
      <c r="N9" s="4" t="s">
        <v>63</v>
      </c>
      <c r="O9" s="4" t="s">
        <v>56</v>
      </c>
      <c r="P9" s="4" t="s">
        <v>33</v>
      </c>
      <c r="Q9" s="4">
        <v>0</v>
      </c>
      <c r="R9" s="7">
        <v>44771</v>
      </c>
      <c r="S9" s="6">
        <v>44788</v>
      </c>
      <c r="T9" s="4" t="s">
        <v>34</v>
      </c>
      <c r="U9" s="4">
        <v>295.18</v>
      </c>
      <c r="V9" s="4">
        <v>0</v>
      </c>
      <c r="W9" s="4">
        <v>0</v>
      </c>
      <c r="X9" s="4" t="s">
        <v>46</v>
      </c>
      <c r="Y9" s="4" t="s">
        <v>46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44772</v>
      </c>
      <c r="G10" s="6">
        <v>44773</v>
      </c>
      <c r="H10" s="4">
        <v>1</v>
      </c>
      <c r="I10" s="4">
        <v>1</v>
      </c>
      <c r="J10" s="4">
        <v>1</v>
      </c>
      <c r="K10" s="4" t="s">
        <v>30</v>
      </c>
      <c r="L10" s="4">
        <v>350.22</v>
      </c>
      <c r="M10" s="4">
        <v>350.22</v>
      </c>
      <c r="N10" s="4" t="s">
        <v>65</v>
      </c>
      <c r="O10" s="4" t="s">
        <v>56</v>
      </c>
      <c r="P10" s="4" t="s">
        <v>33</v>
      </c>
      <c r="Q10" s="4">
        <v>0</v>
      </c>
      <c r="R10" s="7">
        <v>44772</v>
      </c>
      <c r="S10" s="6">
        <v>44788</v>
      </c>
      <c r="T10" s="4" t="s">
        <v>34</v>
      </c>
      <c r="U10" s="4">
        <v>350.22</v>
      </c>
      <c r="V10" s="4">
        <v>0</v>
      </c>
      <c r="W10" s="4">
        <v>0</v>
      </c>
      <c r="X10" s="4" t="s">
        <v>46</v>
      </c>
      <c r="Y10" s="4" t="s">
        <v>46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44772</v>
      </c>
      <c r="G11" s="6">
        <v>44773</v>
      </c>
      <c r="H11" s="4">
        <v>1</v>
      </c>
      <c r="I11" s="4">
        <v>1</v>
      </c>
      <c r="J11" s="4">
        <v>1</v>
      </c>
      <c r="K11" s="4" t="s">
        <v>30</v>
      </c>
      <c r="L11" s="4">
        <v>350.22</v>
      </c>
      <c r="M11" s="4">
        <v>350.22</v>
      </c>
      <c r="N11" s="4" t="s">
        <v>67</v>
      </c>
      <c r="O11" s="4" t="s">
        <v>56</v>
      </c>
      <c r="P11" s="4" t="s">
        <v>33</v>
      </c>
      <c r="Q11" s="4">
        <v>0</v>
      </c>
      <c r="R11" s="7">
        <v>44772</v>
      </c>
      <c r="S11" s="6">
        <v>44788</v>
      </c>
      <c r="T11" s="4" t="s">
        <v>34</v>
      </c>
      <c r="U11" s="4">
        <v>350.22</v>
      </c>
      <c r="V11" s="4">
        <v>0</v>
      </c>
      <c r="W11" s="4">
        <v>0</v>
      </c>
      <c r="X11" s="4" t="s">
        <v>68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44772</v>
      </c>
      <c r="G12" s="6">
        <v>44773</v>
      </c>
      <c r="H12" s="4">
        <v>1</v>
      </c>
      <c r="I12" s="4">
        <v>1</v>
      </c>
      <c r="J12" s="4">
        <v>1</v>
      </c>
      <c r="K12" s="4" t="s">
        <v>30</v>
      </c>
      <c r="L12" s="4">
        <v>350.22</v>
      </c>
      <c r="M12" s="4">
        <v>350.22</v>
      </c>
      <c r="N12" s="4" t="s">
        <v>71</v>
      </c>
      <c r="O12" s="4" t="s">
        <v>56</v>
      </c>
      <c r="P12" s="4" t="s">
        <v>33</v>
      </c>
      <c r="Q12" s="4">
        <v>0</v>
      </c>
      <c r="R12" s="7">
        <v>44772</v>
      </c>
      <c r="S12" s="6">
        <v>44788</v>
      </c>
      <c r="T12" s="4" t="s">
        <v>34</v>
      </c>
      <c r="U12" s="4">
        <v>350.22</v>
      </c>
      <c r="V12" s="4">
        <v>0</v>
      </c>
      <c r="W12" s="4">
        <v>0</v>
      </c>
      <c r="X12" s="4" t="s">
        <v>46</v>
      </c>
      <c r="Y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F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18535246094</v>
      </c>
      <c r="B2" s="6">
        <v>44770</v>
      </c>
      <c r="C2" s="6">
        <v>44771</v>
      </c>
      <c r="D2" s="4">
        <v>350.22</v>
      </c>
      <c r="E2" s="4" t="str">
        <f>VLOOKUP(A2,HOP!A:L,12,0)</f>
        <v>350.22</v>
      </c>
      <c r="F2" s="4" t="str">
        <f>VLOOKUP(A2,HOP!A:C,3,0)</f>
        <v>2634968</v>
      </c>
      <c r="G2" s="4">
        <f>D2-E2</f>
        <v>0</v>
      </c>
      <c r="H2" s="4" t="str">
        <f>$H$1&amp;F2</f>
        <v>，2634968</v>
      </c>
      <c r="I2" s="4" t="str">
        <f>VLOOKUP(A2,HOP!A:U,21,0)</f>
        <v>Saas酒店</v>
      </c>
    </row>
    <row r="3" s="4" customFormat="1" spans="1:9">
      <c r="A3" s="5">
        <v>18543360753</v>
      </c>
      <c r="B3" s="6">
        <v>44770</v>
      </c>
      <c r="C3" s="6">
        <v>44771</v>
      </c>
      <c r="D3" s="4">
        <v>295.18</v>
      </c>
      <c r="E3" s="4" t="str">
        <f>VLOOKUP(A3,HOP!A:L,12,0)</f>
        <v>295.18</v>
      </c>
      <c r="F3" s="4" t="str">
        <f>VLOOKUP(A3,HOP!A:C,3,0)</f>
        <v>2635689</v>
      </c>
      <c r="G3" s="4">
        <f t="shared" ref="G3:G12" si="0">D3-E3</f>
        <v>0</v>
      </c>
      <c r="H3" s="4" t="str">
        <f t="shared" ref="H3:H12" si="1">$H$1&amp;F3</f>
        <v>，2635689</v>
      </c>
      <c r="I3" s="4" t="str">
        <f>VLOOKUP(A3,HOP!A:U,21,0)</f>
        <v>Saas酒店</v>
      </c>
    </row>
    <row r="4" s="4" customFormat="1" hidden="1" spans="1:10">
      <c r="A4" s="5">
        <v>18505819537</v>
      </c>
      <c r="B4" s="6">
        <v>44771</v>
      </c>
      <c r="C4" s="6">
        <v>44772</v>
      </c>
      <c r="D4" s="4">
        <v>315</v>
      </c>
      <c r="E4" s="4">
        <v>315</v>
      </c>
      <c r="F4" s="8" t="s">
        <v>73</v>
      </c>
      <c r="G4" s="4">
        <f t="shared" si="0"/>
        <v>0</v>
      </c>
      <c r="H4" s="4" t="str">
        <f t="shared" si="1"/>
        <v>，202207251551210021</v>
      </c>
      <c r="I4" s="4" t="e">
        <f>VLOOKUP(A4,HOP!A:U,21,0)</f>
        <v>#N/A</v>
      </c>
      <c r="J4" s="4">
        <v>7.25</v>
      </c>
    </row>
    <row r="5" s="4" customFormat="1" hidden="1" spans="1:10">
      <c r="A5" s="5">
        <v>18526009874</v>
      </c>
      <c r="B5" s="6">
        <v>44771</v>
      </c>
      <c r="C5" s="6">
        <v>44772</v>
      </c>
      <c r="D5" s="4">
        <v>315</v>
      </c>
      <c r="E5" s="4">
        <v>315</v>
      </c>
      <c r="F5" s="8" t="s">
        <v>74</v>
      </c>
      <c r="G5" s="4">
        <f t="shared" si="0"/>
        <v>0</v>
      </c>
      <c r="H5" s="4" t="str">
        <f t="shared" si="1"/>
        <v>，202207271130540025</v>
      </c>
      <c r="I5" s="4" t="e">
        <f>VLOOKUP(A5,HOP!A:U,21,0)</f>
        <v>#N/A</v>
      </c>
      <c r="J5" s="4">
        <v>7.27</v>
      </c>
    </row>
    <row r="6" s="4" customFormat="1" hidden="1" spans="1:10">
      <c r="A6" s="5">
        <v>18546119934</v>
      </c>
      <c r="B6" s="6">
        <v>44771</v>
      </c>
      <c r="C6" s="6">
        <v>44772</v>
      </c>
      <c r="D6" s="4">
        <v>315</v>
      </c>
      <c r="E6" s="4">
        <v>315</v>
      </c>
      <c r="F6" s="8" t="s">
        <v>75</v>
      </c>
      <c r="G6" s="4">
        <f t="shared" si="0"/>
        <v>0</v>
      </c>
      <c r="H6" s="4" t="str">
        <f t="shared" si="1"/>
        <v>，202207282217230021</v>
      </c>
      <c r="I6" s="4" t="e">
        <f>VLOOKUP(A6,HOP!A:U,21,0)</f>
        <v>#N/A</v>
      </c>
      <c r="J6" s="4">
        <v>7.28</v>
      </c>
    </row>
    <row r="7" s="4" customFormat="1" hidden="1" spans="1:10">
      <c r="A7" s="5">
        <v>18545167696</v>
      </c>
      <c r="B7" s="6">
        <v>44771</v>
      </c>
      <c r="C7" s="6">
        <v>44773</v>
      </c>
      <c r="D7" s="4">
        <v>780</v>
      </c>
      <c r="E7" s="4">
        <v>780</v>
      </c>
      <c r="F7" s="8" t="s">
        <v>76</v>
      </c>
      <c r="G7" s="4">
        <f t="shared" si="0"/>
        <v>0</v>
      </c>
      <c r="H7" s="4" t="str">
        <f t="shared" si="1"/>
        <v>，202207282020440020</v>
      </c>
      <c r="I7" s="4" t="e">
        <f>VLOOKUP(A7,HOP!A:U,21,0)</f>
        <v>#N/A</v>
      </c>
      <c r="J7" s="4">
        <v>7.28</v>
      </c>
    </row>
    <row r="8" s="4" customFormat="1" spans="1:9">
      <c r="A8" s="5">
        <v>18545473090</v>
      </c>
      <c r="B8" s="6">
        <v>44772</v>
      </c>
      <c r="C8" s="6">
        <v>44773</v>
      </c>
      <c r="D8" s="4">
        <v>590.36</v>
      </c>
      <c r="E8" s="4" t="str">
        <f>VLOOKUP(A8,HOP!A:L,12,0)</f>
        <v>590.36</v>
      </c>
      <c r="F8" s="4" t="str">
        <f>VLOOKUP(A8,HOP!A:C,3,0)</f>
        <v>2636032</v>
      </c>
      <c r="G8" s="4">
        <f t="shared" si="0"/>
        <v>0</v>
      </c>
      <c r="H8" s="4" t="str">
        <f t="shared" si="1"/>
        <v>，2636032</v>
      </c>
      <c r="I8" s="4" t="str">
        <f>VLOOKUP(A8,HOP!A:U,21,0)</f>
        <v>Saas酒店</v>
      </c>
    </row>
    <row r="9" s="4" customFormat="1" spans="1:9">
      <c r="A9" s="5">
        <v>18554103226</v>
      </c>
      <c r="B9" s="6">
        <v>44772</v>
      </c>
      <c r="C9" s="6">
        <v>44773</v>
      </c>
      <c r="D9" s="4">
        <v>295.18</v>
      </c>
      <c r="E9" s="4" t="str">
        <f>VLOOKUP(A9,HOP!A:L,12,0)</f>
        <v>295.18</v>
      </c>
      <c r="F9" s="4" t="str">
        <f>VLOOKUP(A9,HOP!A:C,3,0)</f>
        <v>2636911</v>
      </c>
      <c r="G9" s="4">
        <f t="shared" si="0"/>
        <v>0</v>
      </c>
      <c r="H9" s="4" t="str">
        <f t="shared" si="1"/>
        <v>，2636911</v>
      </c>
      <c r="I9" s="4" t="str">
        <f>VLOOKUP(A9,HOP!A:U,21,0)</f>
        <v>Saas酒店</v>
      </c>
    </row>
    <row r="10" s="4" customFormat="1" spans="1:9">
      <c r="A10" s="5">
        <v>18562783565</v>
      </c>
      <c r="B10" s="6">
        <v>44772</v>
      </c>
      <c r="C10" s="6">
        <v>44773</v>
      </c>
      <c r="D10" s="4">
        <v>350.22</v>
      </c>
      <c r="E10" s="4" t="str">
        <f>VLOOKUP(A10,HOP!A:L,12,0)</f>
        <v>350.22</v>
      </c>
      <c r="F10" s="4" t="str">
        <f>VLOOKUP(A10,HOP!A:C,3,0)</f>
        <v>2637829</v>
      </c>
      <c r="G10" s="4">
        <f t="shared" si="0"/>
        <v>0</v>
      </c>
      <c r="H10" s="4" t="str">
        <f t="shared" si="1"/>
        <v>，2637829</v>
      </c>
      <c r="I10" s="4" t="str">
        <f>VLOOKUP(A10,HOP!A:U,21,0)</f>
        <v>Saas酒店</v>
      </c>
    </row>
    <row r="11" s="4" customFormat="1" spans="1:9">
      <c r="A11" s="5">
        <v>18563009811</v>
      </c>
      <c r="B11" s="6">
        <v>44772</v>
      </c>
      <c r="C11" s="6">
        <v>44773</v>
      </c>
      <c r="D11" s="4">
        <v>350.22</v>
      </c>
      <c r="E11" s="4" t="str">
        <f>VLOOKUP(A11,HOP!A:L,12,0)</f>
        <v>350.22</v>
      </c>
      <c r="F11" s="4" t="str">
        <f>VLOOKUP(A11,HOP!A:C,3,0)</f>
        <v>2637859</v>
      </c>
      <c r="G11" s="4">
        <f t="shared" si="0"/>
        <v>0</v>
      </c>
      <c r="H11" s="4" t="str">
        <f t="shared" si="1"/>
        <v>，2637859</v>
      </c>
      <c r="I11" s="4" t="str">
        <f>VLOOKUP(A11,HOP!A:U,21,0)</f>
        <v>Saas酒店</v>
      </c>
    </row>
    <row r="12" s="4" customFormat="1" spans="1:9">
      <c r="A12" s="5">
        <v>18566369619</v>
      </c>
      <c r="B12" s="6">
        <v>44772</v>
      </c>
      <c r="C12" s="6">
        <v>44773</v>
      </c>
      <c r="D12" s="4">
        <v>350.22</v>
      </c>
      <c r="E12" s="4" t="str">
        <f>VLOOKUP(A12,HOP!A:L,12,0)</f>
        <v>350.22</v>
      </c>
      <c r="F12" s="4" t="str">
        <f>VLOOKUP(A12,HOP!A:C,3,0)</f>
        <v>2638316</v>
      </c>
      <c r="G12" s="4">
        <f t="shared" si="0"/>
        <v>0</v>
      </c>
      <c r="H12" s="4" t="str">
        <f t="shared" si="1"/>
        <v>，2638316</v>
      </c>
      <c r="I12" s="4" t="str">
        <f>VLOOKUP(A12,HOP!A:U,21,0)</f>
        <v>Saas酒店</v>
      </c>
    </row>
    <row r="14" spans="4:4">
      <c r="D14" s="4">
        <f>SUM(D2:D13)</f>
        <v>4306.6</v>
      </c>
    </row>
    <row r="18" spans="1:6">
      <c r="A18" s="4" t="s">
        <v>77</v>
      </c>
      <c r="E18" s="4">
        <v>2581.6</v>
      </c>
      <c r="F18" s="4">
        <v>3002.81</v>
      </c>
    </row>
    <row r="19" spans="1:6">
      <c r="A19" s="4" t="s">
        <v>78</v>
      </c>
      <c r="E19" s="4">
        <v>1725</v>
      </c>
      <c r="F19" s="4">
        <v>2006.45</v>
      </c>
    </row>
    <row r="20" spans="1:6">
      <c r="A20" s="4" t="s">
        <v>79</v>
      </c>
      <c r="E20" s="4">
        <f>SUBTOTAL(9,E18:E19)</f>
        <v>4306.6</v>
      </c>
      <c r="F20" s="4">
        <f>SUBTOTAL(9,F18:F19)</f>
        <v>5009.26</v>
      </c>
    </row>
    <row r="21" spans="1:1">
      <c r="A21" s="4" t="s">
        <v>80</v>
      </c>
    </row>
  </sheetData>
  <autoFilter ref="A1:XFD21">
    <filterColumn colId="8">
      <filters blank="1">
        <filter val="Saas酒店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C42" sqref="C42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</row>
    <row r="2" s="1" customFormat="1" spans="1:21">
      <c r="A2" s="3">
        <v>18566369619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</row>
    <row r="3" s="1" customFormat="1" spans="1:21">
      <c r="A3" s="3">
        <v>18563009811</v>
      </c>
      <c r="B3" s="1" t="s">
        <v>99</v>
      </c>
      <c r="C3" s="1" t="s">
        <v>115</v>
      </c>
      <c r="D3" s="1" t="s">
        <v>101</v>
      </c>
      <c r="E3" s="1" t="s">
        <v>67</v>
      </c>
      <c r="F3" s="1" t="s">
        <v>99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105</v>
      </c>
      <c r="L3" s="1" t="s">
        <v>105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116</v>
      </c>
      <c r="S3" s="1" t="s">
        <v>112</v>
      </c>
      <c r="T3" s="1" t="s">
        <v>113</v>
      </c>
      <c r="U3" s="1" t="s">
        <v>114</v>
      </c>
    </row>
    <row r="4" s="1" customFormat="1" spans="1:21">
      <c r="A4" s="3">
        <v>18562783565</v>
      </c>
      <c r="B4" s="1" t="s">
        <v>99</v>
      </c>
      <c r="C4" s="1" t="s">
        <v>117</v>
      </c>
      <c r="D4" s="1" t="s">
        <v>101</v>
      </c>
      <c r="E4" s="1" t="s">
        <v>65</v>
      </c>
      <c r="F4" s="1" t="s">
        <v>99</v>
      </c>
      <c r="G4" s="1" t="s">
        <v>103</v>
      </c>
      <c r="H4" s="1" t="s">
        <v>104</v>
      </c>
      <c r="I4" s="1" t="s">
        <v>105</v>
      </c>
      <c r="J4" s="1" t="s">
        <v>106</v>
      </c>
      <c r="K4" s="1" t="s">
        <v>105</v>
      </c>
      <c r="L4" s="1" t="s">
        <v>105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118</v>
      </c>
      <c r="S4" s="1" t="s">
        <v>112</v>
      </c>
      <c r="T4" s="1" t="s">
        <v>113</v>
      </c>
      <c r="U4" s="1" t="s">
        <v>114</v>
      </c>
    </row>
    <row r="5" s="1" customFormat="1" spans="1:21">
      <c r="A5" s="3">
        <v>18554103226</v>
      </c>
      <c r="B5" s="1" t="s">
        <v>119</v>
      </c>
      <c r="C5" s="1" t="s">
        <v>120</v>
      </c>
      <c r="D5" s="1" t="s">
        <v>101</v>
      </c>
      <c r="E5" s="1" t="s">
        <v>63</v>
      </c>
      <c r="F5" s="1" t="s">
        <v>99</v>
      </c>
      <c r="G5" s="1" t="s">
        <v>103</v>
      </c>
      <c r="H5" s="1" t="s">
        <v>104</v>
      </c>
      <c r="I5" s="1" t="s">
        <v>121</v>
      </c>
      <c r="J5" s="1" t="s">
        <v>106</v>
      </c>
      <c r="K5" s="1" t="s">
        <v>121</v>
      </c>
      <c r="L5" s="1" t="s">
        <v>121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122</v>
      </c>
      <c r="S5" s="1" t="s">
        <v>112</v>
      </c>
      <c r="T5" s="1" t="s">
        <v>113</v>
      </c>
      <c r="U5" s="1" t="s">
        <v>114</v>
      </c>
    </row>
    <row r="6" s="1" customFormat="1" spans="1:21">
      <c r="A6" s="3">
        <v>18545473090</v>
      </c>
      <c r="B6" s="1" t="s">
        <v>123</v>
      </c>
      <c r="C6" s="1" t="s">
        <v>124</v>
      </c>
      <c r="D6" s="1" t="s">
        <v>101</v>
      </c>
      <c r="E6" s="1" t="s">
        <v>59</v>
      </c>
      <c r="F6" s="1" t="s">
        <v>99</v>
      </c>
      <c r="G6" s="1" t="s">
        <v>103</v>
      </c>
      <c r="H6" s="1" t="s">
        <v>104</v>
      </c>
      <c r="I6" s="1" t="s">
        <v>125</v>
      </c>
      <c r="J6" s="1" t="s">
        <v>106</v>
      </c>
      <c r="K6" s="1" t="s">
        <v>125</v>
      </c>
      <c r="L6" s="1" t="s">
        <v>125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126</v>
      </c>
      <c r="S6" s="1" t="s">
        <v>112</v>
      </c>
      <c r="T6" s="1" t="s">
        <v>113</v>
      </c>
      <c r="U6" s="1" t="s">
        <v>114</v>
      </c>
    </row>
    <row r="7" s="1" customFormat="1" spans="1:21">
      <c r="A7" s="3">
        <v>18543360753</v>
      </c>
      <c r="B7" s="1" t="s">
        <v>123</v>
      </c>
      <c r="C7" s="1" t="s">
        <v>127</v>
      </c>
      <c r="D7" s="1" t="s">
        <v>101</v>
      </c>
      <c r="E7" s="1" t="s">
        <v>39</v>
      </c>
      <c r="F7" s="1" t="s">
        <v>123</v>
      </c>
      <c r="G7" s="1" t="s">
        <v>119</v>
      </c>
      <c r="H7" s="1" t="s">
        <v>104</v>
      </c>
      <c r="I7" s="1" t="s">
        <v>121</v>
      </c>
      <c r="J7" s="1" t="s">
        <v>106</v>
      </c>
      <c r="K7" s="1" t="s">
        <v>121</v>
      </c>
      <c r="L7" s="1" t="s">
        <v>121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128</v>
      </c>
      <c r="S7" s="1" t="s">
        <v>112</v>
      </c>
      <c r="T7" s="1" t="s">
        <v>113</v>
      </c>
      <c r="U7" s="1" t="s">
        <v>114</v>
      </c>
    </row>
    <row r="8" s="1" customFormat="1" spans="1:21">
      <c r="A8" s="3">
        <v>18535246094</v>
      </c>
      <c r="B8" s="1" t="s">
        <v>129</v>
      </c>
      <c r="C8" s="1" t="s">
        <v>130</v>
      </c>
      <c r="D8" s="1" t="s">
        <v>101</v>
      </c>
      <c r="E8" s="1" t="s">
        <v>31</v>
      </c>
      <c r="F8" s="1" t="s">
        <v>123</v>
      </c>
      <c r="G8" s="1" t="s">
        <v>119</v>
      </c>
      <c r="H8" s="1" t="s">
        <v>104</v>
      </c>
      <c r="I8" s="1" t="s">
        <v>105</v>
      </c>
      <c r="J8" s="1" t="s">
        <v>106</v>
      </c>
      <c r="K8" s="1" t="s">
        <v>105</v>
      </c>
      <c r="L8" s="1" t="s">
        <v>105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131</v>
      </c>
      <c r="S8" s="1" t="s">
        <v>112</v>
      </c>
      <c r="T8" s="1" t="s">
        <v>113</v>
      </c>
      <c r="U8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2022-08-15T01:38:12Z</dcterms:created>
  <dcterms:modified xsi:type="dcterms:W3CDTF">2022-08-15T01:49:20Z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D93EF131FACD4C1EA6B8F8B94FD34220</vt:lpwstr>
  </property>
  <property fmtid="{D5CDD505-2E9C-101B-9397-08002B2CF9AE}" pid="3" name="KSOProductBuildVer">
    <vt:lpwstr>2052-11.1.0.12302</vt:lpwstr>
  </property>
</Properties>
</file>