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<sst xmlns="http://schemas.openxmlformats.org/spreadsheetml/2006/main" count="532" uniqueCount="180">
  <si>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</si>
  <si>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</si>
  <si>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</si>
  <si>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</si>
  <si>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</si>
  <si>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</si>
  <si>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</si>
  <si>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</si>
  <si>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</si>
  <si>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20220808-20220814</t>
  </si>
  <si>
    <t>广州汇登信息科技有限公司（直连）</t>
  </si>
  <si>
    <t>4319408</t>
  </si>
  <si>
    <t>25728.00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</si>
  <si>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</si>
  <si>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</si>
  <si>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</si>
  <si>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</si>
  <si>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</si>
  <si>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</si>
  <si>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</si>
  <si>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</si>
  <si>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</si>
  <si>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</si>
  <si>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</si>
  <si>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</si>
  <si>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</si>
  <si>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</si>
  <si>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</si>
  <si>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</si>
  <si>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</si>
  <si>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4890920712330742732</t>
  </si>
  <si>
    <t>宜昌国宾半岛酒店（水悦城店）</t>
  </si>
  <si>
    <t>宜昌市</t>
  </si>
  <si>
    <t>本期应结</t>
  </si>
  <si>
    <t>2022-08-07~2022-08-08</t>
  </si>
  <si>
    <t>商务房(双床)</t>
  </si>
  <si>
    <t>金凤仙</t>
  </si>
  <si>
    <t>1</t>
  </si>
  <si>
    <t>底价结算</t>
  </si>
  <si>
    <t>215.00</t>
  </si>
  <si>
    <t>23.89</t>
  </si>
  <si>
    <t>2645215</t>
  </si>
  <si>
    <t>719724</t>
  </si>
  <si>
    <t>4890920721984369695</t>
  </si>
  <si>
    <t>2022-08-07~2022-08-09</t>
  </si>
  <si>
    <t>余丽秀</t>
  </si>
  <si>
    <t>2</t>
  </si>
  <si>
    <t>478.00</t>
  </si>
  <si>
    <t>53.11</t>
  </si>
  <si>
    <t>2645752</t>
  </si>
  <si>
    <t>4890920704589328103</t>
  </si>
  <si>
    <t>广州瑰丽酒店</t>
  </si>
  <si>
    <t>广州市</t>
  </si>
  <si>
    <t>2022-08-04~2022-08-09</t>
  </si>
  <si>
    <t>豪华江景客房</t>
  </si>
  <si>
    <t>潘梓薇</t>
  </si>
  <si>
    <t>5</t>
  </si>
  <si>
    <t>12667.00</t>
  </si>
  <si>
    <t>1407.44</t>
  </si>
  <si>
    <t>2641886</t>
  </si>
  <si>
    <t>1074333</t>
  </si>
  <si>
    <t>4890920714833427487</t>
  </si>
  <si>
    <t>商务双床间</t>
  </si>
  <si>
    <t>汪泉</t>
  </si>
  <si>
    <t>2645758</t>
  </si>
  <si>
    <t>4890920754573052194</t>
  </si>
  <si>
    <t>广州珠江新城琥珀东方酒店</t>
  </si>
  <si>
    <t>2022-08-10~2022-08-11</t>
  </si>
  <si>
    <t>雅致大床房</t>
  </si>
  <si>
    <t>程文颖</t>
  </si>
  <si>
    <t>864.00</t>
  </si>
  <si>
    <t>96.00</t>
  </si>
  <si>
    <t>2650536</t>
  </si>
  <si>
    <t>447106</t>
  </si>
  <si>
    <t>4890920675836497918</t>
  </si>
  <si>
    <t>全季酒店（大连星海公园店）</t>
  </si>
  <si>
    <t>大连市</t>
  </si>
  <si>
    <t>2022-08-08~2022-08-11</t>
  </si>
  <si>
    <t>大床房a</t>
  </si>
  <si>
    <t>刘佳睿</t>
  </si>
  <si>
    <t>3</t>
  </si>
  <si>
    <t>1313.00</t>
  </si>
  <si>
    <t>145.90</t>
  </si>
  <si>
    <t>2638431</t>
  </si>
  <si>
    <t>667818</t>
  </si>
  <si>
    <t>4890920725529217767</t>
  </si>
  <si>
    <t>2022-08-09~2022-08-12</t>
  </si>
  <si>
    <t>6324.00</t>
  </si>
  <si>
    <t>702.66</t>
  </si>
  <si>
    <t>2647453</t>
  </si>
  <si>
    <t>4890920779480926563</t>
  </si>
  <si>
    <t>2022-08-13~2022-08-14</t>
  </si>
  <si>
    <t>叶海霞</t>
  </si>
  <si>
    <t>3389.00</t>
  </si>
  <si>
    <t>376.56</t>
  </si>
  <si>
    <t>2653701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</si>
  <si>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</si>
  <si>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</si>
  <si>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</si>
  <si>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</si>
  <si>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</si>
  <si>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</si>
  <si>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</si>
  <si>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</si>
  <si>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</si>
  <si>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</si>
  <si>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</si>
  <si>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</si>
  <si>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8月暑期提前订-3%-LTH</t>
  </si>
  <si>
    <t>3_881584617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</si>
  <si>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</si>
  <si>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</si>
  <si>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</si>
  <si>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</si>
  <si>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</si>
  <si>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</si>
  <si>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</si>
  <si>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</si>
  <si>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</si>
  <si>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</si>
  <si>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</si>
  <si>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</si>
  <si>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</si>
  <si>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</si>
  <si>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</si>
  <si>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A220816144530481</t>
  </si>
  <si>
    <t>A220816144547481</t>
  </si>
  <si>
    <t>总计：25728元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</si>
  <si>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</si>
  <si>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</si>
  <si>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</si>
  <si>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</si>
  <si>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</si>
  <si>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</si>
  <si>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</si>
  <si>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</si>
  <si>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</si>
  <si>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</si>
  <si>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</si>
  <si>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</si>
  <si>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</si>
  <si>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</si>
  <si>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</si>
  <si>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</si>
  <si>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</si>
  <si>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</si>
  <si>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</si>
  <si>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</si>
  <si>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2022-08-13</t>
  </si>
  <si>
    <t>2022-08-14</t>
  </si>
  <si>
    <t>退房日周结</t>
  </si>
  <si>
    <t>RMB</t>
  </si>
  <si>
    <t>0</t>
  </si>
  <si>
    <t>美团汇登国内直连</t>
  </si>
  <si>
    <t>01.011020</t>
  </si>
  <si>
    <t>2022-08-13 10:09:13</t>
  </si>
  <si>
    <t>否</t>
  </si>
  <si>
    <t>广州汇登信息科技有限公司</t>
  </si>
  <si>
    <t>直采</t>
  </si>
  <si>
    <t>2022-08-10</t>
  </si>
  <si>
    <t>广州琥珀东方酒店</t>
  </si>
  <si>
    <t>2022-08-11</t>
  </si>
  <si>
    <t>2022-08-10 15:25:30</t>
  </si>
  <si>
    <t>直连</t>
  </si>
  <si>
    <t>2022-08-07</t>
  </si>
  <si>
    <t>2022-08-09</t>
  </si>
  <si>
    <t>2022-08-12</t>
  </si>
  <si>
    <t>2022-08-07 16:33:08</t>
  </si>
  <si>
    <t>2022-08-05</t>
  </si>
  <si>
    <t>国宾半岛酒店（宜昌水悦城店）</t>
  </si>
  <si>
    <t>2022-08-05 22:56:35</t>
  </si>
  <si>
    <t>2022-08-05 22:53:49</t>
  </si>
  <si>
    <t>2022-08-08</t>
  </si>
  <si>
    <t>2022-08-05 15:26:21</t>
  </si>
  <si>
    <t>2022-08-02</t>
  </si>
  <si>
    <t>2022-08-04</t>
  </si>
  <si>
    <t>2022-08-02 20:26:18</t>
  </si>
  <si>
    <t>2022-07-30</t>
  </si>
  <si>
    <t>全季酒店(大连星海公园店)</t>
  </si>
  <si>
    <t>2022-07-30 20:01:58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</si>
</sst>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44</v>
      </c>
      <c r="F3" t="s">
        <v>35</v>
      </c>
      <c r="G3" t="s">
        <v>45</v>
      </c>
      <c r="H3" t="s">
        <v>46</v>
      </c>
      <c r="I3" t="s">
        <v>38</v>
      </c>
      <c r="J3" t="s">
        <v>47</v>
      </c>
      <c r="K3" t="s">
        <v>47</v>
      </c>
      <c r="L3" t="s">
        <v>48</v>
      </c>
      <c r="M3" t="s">
        <v>13</v>
      </c>
      <c r="N3" t="s">
        <v>13</v>
      </c>
      <c r="O3" t="s">
        <v>13</v>
      </c>
      <c r="P3" t="s">
        <v>13</v>
      </c>
      <c r="Q3" t="s">
        <v>49</v>
      </c>
      <c r="R3" t="s">
        <v>49</v>
      </c>
      <c r="S3" t="s">
        <v>42</v>
      </c>
    </row>
    <row r="4" spans="1:19">
      <c r="A4" t="s">
        <v>50</v>
      </c>
      <c r="B4" t="s">
        <v>51</v>
      </c>
      <c r="C4" t="s">
        <v>52</v>
      </c>
      <c r="D4" t="s">
        <v>33</v>
      </c>
      <c r="E4" t="s">
        <v>53</v>
      </c>
      <c r="F4" t="s">
        <v>54</v>
      </c>
      <c r="G4" t="s">
        <v>55</v>
      </c>
      <c r="H4" t="s">
        <v>56</v>
      </c>
      <c r="I4" t="s">
        <v>38</v>
      </c>
      <c r="J4" t="s">
        <v>57</v>
      </c>
      <c r="K4" t="s">
        <v>57</v>
      </c>
      <c r="L4" t="s">
        <v>58</v>
      </c>
      <c r="M4" t="s">
        <v>13</v>
      </c>
      <c r="N4" t="s">
        <v>13</v>
      </c>
      <c r="O4" t="s">
        <v>13</v>
      </c>
      <c r="P4" t="s">
        <v>13</v>
      </c>
      <c r="Q4" t="s">
        <v>59</v>
      </c>
      <c r="R4" t="s">
        <v>59</v>
      </c>
      <c r="S4" t="s">
        <v>60</v>
      </c>
    </row>
    <row r="5" spans="1:19">
      <c r="A5" t="s">
        <v>61</v>
      </c>
      <c r="B5" t="s">
        <v>31</v>
      </c>
      <c r="C5" t="s">
        <v>32</v>
      </c>
      <c r="D5" t="s">
        <v>33</v>
      </c>
      <c r="E5" t="s">
        <v>44</v>
      </c>
      <c r="F5" t="s">
        <v>62</v>
      </c>
      <c r="G5" t="s">
        <v>63</v>
      </c>
      <c r="H5" t="s">
        <v>46</v>
      </c>
      <c r="I5" t="s">
        <v>38</v>
      </c>
      <c r="J5" t="s">
        <v>47</v>
      </c>
      <c r="K5" t="s">
        <v>47</v>
      </c>
      <c r="L5" t="s">
        <v>48</v>
      </c>
      <c r="M5" t="s">
        <v>13</v>
      </c>
      <c r="N5" t="s">
        <v>13</v>
      </c>
      <c r="O5" t="s">
        <v>13</v>
      </c>
      <c r="P5" t="s">
        <v>13</v>
      </c>
      <c r="Q5" t="s">
        <v>64</v>
      </c>
      <c r="R5" t="s">
        <v>64</v>
      </c>
      <c r="S5" t="s">
        <v>42</v>
      </c>
    </row>
    <row r="6" spans="1:19">
      <c r="A6" t="s">
        <v>65</v>
      </c>
      <c r="B6" t="s">
        <v>66</v>
      </c>
      <c r="C6" t="s">
        <v>52</v>
      </c>
      <c r="D6" t="s">
        <v>33</v>
      </c>
      <c r="E6" t="s">
        <v>67</v>
      </c>
      <c r="F6" t="s">
        <v>68</v>
      </c>
      <c r="G6" t="s">
        <v>69</v>
      </c>
      <c r="H6" t="s">
        <v>37</v>
      </c>
      <c r="I6" t="s">
        <v>38</v>
      </c>
      <c r="J6" t="s">
        <v>70</v>
      </c>
      <c r="K6" t="s">
        <v>70</v>
      </c>
      <c r="L6" t="s">
        <v>71</v>
      </c>
      <c r="M6" t="s">
        <v>13</v>
      </c>
      <c r="N6" t="s">
        <v>13</v>
      </c>
      <c r="O6" t="s">
        <v>13</v>
      </c>
      <c r="P6" t="s">
        <v>13</v>
      </c>
      <c r="Q6" t="s">
        <v>72</v>
      </c>
      <c r="R6" t="s">
        <v>72</v>
      </c>
      <c r="S6" t="s">
        <v>73</v>
      </c>
    </row>
    <row r="7" spans="1:19">
      <c r="A7" t="s">
        <v>74</v>
      </c>
      <c r="B7" t="s">
        <v>75</v>
      </c>
      <c r="C7" t="s">
        <v>76</v>
      </c>
      <c r="D7" t="s">
        <v>33</v>
      </c>
      <c r="E7" t="s">
        <v>77</v>
      </c>
      <c r="F7" t="s">
        <v>78</v>
      </c>
      <c r="G7" t="s">
        <v>79</v>
      </c>
      <c r="H7" t="s">
        <v>80</v>
      </c>
      <c r="I7" t="s">
        <v>38</v>
      </c>
      <c r="J7" t="s">
        <v>81</v>
      </c>
      <c r="K7" t="s">
        <v>81</v>
      </c>
      <c r="L7" t="s">
        <v>82</v>
      </c>
      <c r="M7" t="s">
        <v>13</v>
      </c>
      <c r="N7" t="s">
        <v>13</v>
      </c>
      <c r="O7" t="s">
        <v>13</v>
      </c>
      <c r="P7" t="s">
        <v>13</v>
      </c>
      <c r="Q7" t="s">
        <v>83</v>
      </c>
      <c r="R7" t="s">
        <v>83</v>
      </c>
      <c r="S7" t="s">
        <v>84</v>
      </c>
    </row>
    <row r="8" spans="1:19">
      <c r="A8" t="s">
        <v>85</v>
      </c>
      <c r="B8" t="s">
        <v>51</v>
      </c>
      <c r="C8" t="s">
        <v>52</v>
      </c>
      <c r="D8" t="s">
        <v>33</v>
      </c>
      <c r="E8" t="s">
        <v>86</v>
      </c>
      <c r="F8" t="s">
        <v>54</v>
      </c>
      <c r="G8" t="s">
        <v>55</v>
      </c>
      <c r="H8" t="s">
        <v>80</v>
      </c>
      <c r="I8" t="s">
        <v>38</v>
      </c>
      <c r="J8" t="s">
        <v>87</v>
      </c>
      <c r="K8" t="s">
        <v>87</v>
      </c>
      <c r="L8" t="s">
        <v>88</v>
      </c>
      <c r="M8" t="s">
        <v>13</v>
      </c>
      <c r="N8" t="s">
        <v>13</v>
      </c>
      <c r="O8" t="s">
        <v>13</v>
      </c>
      <c r="P8" t="s">
        <v>13</v>
      </c>
      <c r="Q8" t="s">
        <v>89</v>
      </c>
      <c r="R8" t="s">
        <v>89</v>
      </c>
      <c r="S8" t="s">
        <v>60</v>
      </c>
    </row>
    <row r="9" spans="1:19">
      <c r="A9" t="s">
        <v>90</v>
      </c>
      <c r="B9" t="s">
        <v>51</v>
      </c>
      <c r="C9" t="s">
        <v>52</v>
      </c>
      <c r="D9" t="s">
        <v>33</v>
      </c>
      <c r="E9" t="s">
        <v>91</v>
      </c>
      <c r="F9" t="s">
        <v>54</v>
      </c>
      <c r="G9" t="s">
        <v>92</v>
      </c>
      <c r="H9" t="s">
        <v>37</v>
      </c>
      <c r="I9" t="s">
        <v>38</v>
      </c>
      <c r="J9" t="s">
        <v>93</v>
      </c>
      <c r="K9" t="s">
        <v>93</v>
      </c>
      <c r="L9" t="s">
        <v>94</v>
      </c>
      <c r="M9" t="s">
        <v>13</v>
      </c>
      <c r="N9" t="s">
        <v>13</v>
      </c>
      <c r="O9" t="s">
        <v>13</v>
      </c>
      <c r="P9" t="s">
        <v>13</v>
      </c>
      <c r="Q9" t="s">
        <v>95</v>
      </c>
      <c r="R9" t="s">
        <v>95</v>
      </c>
      <c r="S9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96</v>
      </c>
      <c r="D1" t="s">
        <v>97</v>
      </c>
      <c r="E1" t="s">
        <v>18</v>
      </c>
      <c r="F1" t="s">
        <v>19</v>
      </c>
      <c r="G1" t="s">
        <v>20</v>
      </c>
      <c r="H1" t="s">
        <v>98</v>
      </c>
      <c r="I1" t="s">
        <v>22</v>
      </c>
      <c r="J1" t="s">
        <v>99</v>
      </c>
      <c r="K1" t="s">
        <v>100</v>
      </c>
      <c r="L1" t="s">
        <v>101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102</v>
      </c>
    </row>
    <row r="2" spans="1:18">
      <c r="A2" t="s">
        <v>103</v>
      </c>
      <c r="B2" t="s">
        <v>103</v>
      </c>
      <c r="C2" t="s">
        <v>103</v>
      </c>
      <c r="D2" t="s">
        <v>103</v>
      </c>
      <c r="E2" t="s">
        <v>103</v>
      </c>
      <c r="F2" t="s">
        <v>103</v>
      </c>
      <c r="G2" t="s">
        <v>103</v>
      </c>
      <c r="H2" t="s">
        <v>103</v>
      </c>
      <c r="I2" t="s">
        <v>103</v>
      </c>
      <c r="J2" t="s">
        <v>103</v>
      </c>
      <c r="K2" t="s">
        <v>103</v>
      </c>
      <c r="L2" t="s">
        <v>103</v>
      </c>
      <c r="M2" t="s">
        <v>103</v>
      </c>
      <c r="N2" t="s">
        <v>103</v>
      </c>
      <c r="O2" t="s">
        <v>103</v>
      </c>
      <c r="P2" t="s">
        <v>103</v>
      </c>
      <c r="Q2" t="s">
        <v>103</v>
      </c>
      <c r="R2" t="s">
        <v>103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2" sqref="O2"/>
    </sheetView>
  </sheetViews>
  <sheetFormatPr defaultColWidth="8.83333333333333" defaultRowHeight="13.5" outlineLevelRow="3"/>
  <cols>
    <col min="9" max="9" width="13.3333333333333" customWidth="1"/>
  </cols>
  <sheetData>
    <row r="1" spans="1:15">
      <c r="A1" t="s">
        <v>15</v>
      </c>
      <c r="B1" t="s">
        <v>16</v>
      </c>
      <c r="C1" t="s">
        <v>96</v>
      </c>
      <c r="D1" t="s">
        <v>97</v>
      </c>
      <c r="E1" t="s">
        <v>18</v>
      </c>
      <c r="F1" t="s">
        <v>19</v>
      </c>
      <c r="G1" t="s">
        <v>20</v>
      </c>
      <c r="H1" t="s">
        <v>22</v>
      </c>
      <c r="I1" t="s">
        <v>104</v>
      </c>
      <c r="J1" t="s">
        <v>105</v>
      </c>
      <c r="K1" t="s">
        <v>106</v>
      </c>
      <c r="L1" t="s">
        <v>27</v>
      </c>
      <c r="M1" t="s">
        <v>28</v>
      </c>
      <c r="N1" t="s">
        <v>29</v>
      </c>
      <c r="O1" t="s">
        <v>102</v>
      </c>
    </row>
    <row r="2" spans="1:15">
      <c r="A2" t="s">
        <v>31</v>
      </c>
      <c r="B2" t="s">
        <v>103</v>
      </c>
      <c r="C2" t="s">
        <v>30</v>
      </c>
      <c r="D2" t="s">
        <v>107</v>
      </c>
      <c r="E2" t="s">
        <v>34</v>
      </c>
      <c r="F2" t="s">
        <v>35</v>
      </c>
      <c r="G2" t="s">
        <v>36</v>
      </c>
      <c r="H2" t="s">
        <v>103</v>
      </c>
      <c r="I2" t="s">
        <v>13</v>
      </c>
      <c r="J2" t="s">
        <v>108</v>
      </c>
      <c r="K2" t="s">
        <v>109</v>
      </c>
      <c r="L2" t="s">
        <v>41</v>
      </c>
      <c r="M2" t="s">
        <v>41</v>
      </c>
      <c r="N2" t="s">
        <v>42</v>
      </c>
      <c r="O2" t="s">
        <v>110</v>
      </c>
    </row>
    <row r="3" spans="1:15">
      <c r="A3" t="s">
        <v>31</v>
      </c>
      <c r="B3" t="s">
        <v>103</v>
      </c>
      <c r="C3" t="s">
        <v>43</v>
      </c>
      <c r="D3" t="s">
        <v>107</v>
      </c>
      <c r="E3" t="s">
        <v>44</v>
      </c>
      <c r="F3" t="s">
        <v>35</v>
      </c>
      <c r="G3" t="s">
        <v>45</v>
      </c>
      <c r="H3" t="s">
        <v>103</v>
      </c>
      <c r="I3" t="s">
        <v>13</v>
      </c>
      <c r="J3" t="s">
        <v>108</v>
      </c>
      <c r="K3" t="s">
        <v>109</v>
      </c>
      <c r="L3" t="s">
        <v>49</v>
      </c>
      <c r="M3" t="s">
        <v>49</v>
      </c>
      <c r="N3" t="s">
        <v>42</v>
      </c>
      <c r="O3" t="s">
        <v>110</v>
      </c>
    </row>
    <row r="4" spans="1:15">
      <c r="A4" t="s">
        <v>31</v>
      </c>
      <c r="B4" t="s">
        <v>103</v>
      </c>
      <c r="C4" t="s">
        <v>61</v>
      </c>
      <c r="D4" t="s">
        <v>107</v>
      </c>
      <c r="E4" t="s">
        <v>44</v>
      </c>
      <c r="F4" t="s">
        <v>62</v>
      </c>
      <c r="G4" t="s">
        <v>63</v>
      </c>
      <c r="H4" t="s">
        <v>103</v>
      </c>
      <c r="I4" t="s">
        <v>13</v>
      </c>
      <c r="J4" t="s">
        <v>108</v>
      </c>
      <c r="K4" t="s">
        <v>109</v>
      </c>
      <c r="L4" t="s">
        <v>64</v>
      </c>
      <c r="M4" t="s">
        <v>64</v>
      </c>
      <c r="N4" t="s">
        <v>42</v>
      </c>
      <c r="O4" t="s">
        <v>110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111</v>
      </c>
      <c r="B1" t="s">
        <v>112</v>
      </c>
      <c r="C1" t="s">
        <v>6</v>
      </c>
      <c r="D1" t="s">
        <v>113</v>
      </c>
      <c r="E1" t="s">
        <v>114</v>
      </c>
      <c r="F1" t="s">
        <v>115</v>
      </c>
      <c r="G1" t="s">
        <v>116</v>
      </c>
    </row>
    <row r="2" spans="1:7">
      <c r="A2" t="s">
        <v>103</v>
      </c>
      <c r="B2" t="s">
        <v>103</v>
      </c>
      <c r="C2" t="s">
        <v>103</v>
      </c>
      <c r="D2" t="s">
        <v>103</v>
      </c>
      <c r="E2" t="s">
        <v>103</v>
      </c>
      <c r="F2" t="s">
        <v>103</v>
      </c>
      <c r="G2" t="s">
        <v>103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117</v>
      </c>
      <c r="C1" t="s">
        <v>96</v>
      </c>
      <c r="D1" t="s">
        <v>118</v>
      </c>
      <c r="E1" t="s">
        <v>119</v>
      </c>
      <c r="F1" t="s">
        <v>120</v>
      </c>
      <c r="G1" t="s">
        <v>121</v>
      </c>
      <c r="H1" t="s">
        <v>122</v>
      </c>
      <c r="I1" t="s">
        <v>123</v>
      </c>
      <c r="J1" t="s">
        <v>7</v>
      </c>
    </row>
    <row r="2" spans="1:10">
      <c r="A2" t="s">
        <v>103</v>
      </c>
      <c r="B2" t="s">
        <v>103</v>
      </c>
      <c r="C2" t="s">
        <v>103</v>
      </c>
      <c r="D2" t="s">
        <v>103</v>
      </c>
      <c r="E2" t="s">
        <v>103</v>
      </c>
      <c r="F2" t="s">
        <v>103</v>
      </c>
      <c r="G2" t="s">
        <v>103</v>
      </c>
      <c r="H2" t="s">
        <v>103</v>
      </c>
      <c r="I2" t="s">
        <v>103</v>
      </c>
      <c r="J2" t="s">
        <v>103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6" sqref="A16:B18"/>
    </sheetView>
  </sheetViews>
  <sheetFormatPr defaultColWidth="8.83333333333333" defaultRowHeight="13.5" outlineLevelCol="7"/>
  <cols>
    <col min="1" max="1" width="21.625" customWidth="1"/>
    <col min="2" max="2" width="30" customWidth="1"/>
  </cols>
  <sheetData>
    <row r="1" spans="1:7">
      <c r="A1" t="s">
        <v>14</v>
      </c>
      <c r="B1" t="s">
        <v>18</v>
      </c>
      <c r="C1" t="s">
        <v>8</v>
      </c>
      <c r="G1" t="s">
        <v>124</v>
      </c>
    </row>
    <row r="2" spans="1:8">
      <c r="A2" t="s">
        <v>30</v>
      </c>
      <c r="B2" t="s">
        <v>34</v>
      </c>
      <c r="C2" s="3">
        <v>215</v>
      </c>
      <c r="D2" t="str">
        <f>VLOOKUP(A2,HOP!A:L,12,0)</f>
        <v>215.00</v>
      </c>
      <c r="E2" t="str">
        <f>VLOOKUP(A2,HOP!A:C,3,0)</f>
        <v>2645215</v>
      </c>
      <c r="F2">
        <f>C2-D2</f>
        <v>0</v>
      </c>
      <c r="G2" t="str">
        <f>$G$1&amp;E2</f>
        <v>，2645215</v>
      </c>
      <c r="H2" t="str">
        <f>VLOOKUP(A2,HOP!A:U,21,0)</f>
        <v>直连</v>
      </c>
    </row>
    <row r="3" spans="1:8">
      <c r="A3" t="s">
        <v>43</v>
      </c>
      <c r="B3" t="s">
        <v>44</v>
      </c>
      <c r="C3" s="3">
        <v>478</v>
      </c>
      <c r="D3" t="str">
        <f>VLOOKUP(A3,HOP!A:L,12,0)</f>
        <v>478.00</v>
      </c>
      <c r="E3" t="str">
        <f>VLOOKUP(A3,HOP!A:C,3,0)</f>
        <v>2645752</v>
      </c>
      <c r="F3">
        <f t="shared" ref="F3:F9" si="0">C3-D3</f>
        <v>0</v>
      </c>
      <c r="G3" t="str">
        <f t="shared" ref="G3:G9" si="1">$G$1&amp;E3</f>
        <v>，2645752</v>
      </c>
      <c r="H3" t="str">
        <f>VLOOKUP(A3,HOP!A:U,21,0)</f>
        <v>直连</v>
      </c>
    </row>
    <row r="4" spans="1:8">
      <c r="A4" t="s">
        <v>50</v>
      </c>
      <c r="B4" t="s">
        <v>53</v>
      </c>
      <c r="C4" s="3">
        <v>12667</v>
      </c>
      <c r="D4" t="str">
        <f>VLOOKUP(A4,HOP!A:L,12,0)</f>
        <v>12667.00</v>
      </c>
      <c r="E4" t="str">
        <f>VLOOKUP(A4,HOP!A:C,3,0)</f>
        <v>2641886</v>
      </c>
      <c r="F4">
        <f t="shared" si="0"/>
        <v>0</v>
      </c>
      <c r="G4" t="str">
        <f t="shared" si="1"/>
        <v>，2641886</v>
      </c>
      <c r="H4" t="str">
        <f>VLOOKUP(A4,HOP!A:U,21,0)</f>
        <v>直采</v>
      </c>
    </row>
    <row r="5" spans="1:8">
      <c r="A5" t="s">
        <v>61</v>
      </c>
      <c r="B5" t="s">
        <v>44</v>
      </c>
      <c r="C5" s="3">
        <v>478</v>
      </c>
      <c r="D5" t="str">
        <f>VLOOKUP(A5,HOP!A:L,12,0)</f>
        <v>478.00</v>
      </c>
      <c r="E5" t="str">
        <f>VLOOKUP(A5,HOP!A:C,3,0)</f>
        <v>2645758</v>
      </c>
      <c r="F5">
        <f t="shared" si="0"/>
        <v>0</v>
      </c>
      <c r="G5" t="str">
        <f t="shared" si="1"/>
        <v>，2645758</v>
      </c>
      <c r="H5" t="str">
        <f>VLOOKUP(A5,HOP!A:U,21,0)</f>
        <v>直连</v>
      </c>
    </row>
    <row r="6" spans="1:8">
      <c r="A6" t="s">
        <v>65</v>
      </c>
      <c r="B6" t="s">
        <v>67</v>
      </c>
      <c r="C6" s="3">
        <v>864</v>
      </c>
      <c r="D6" t="str">
        <f>VLOOKUP(A6,HOP!A:L,12,0)</f>
        <v>864.00</v>
      </c>
      <c r="E6" t="str">
        <f>VLOOKUP(A6,HOP!A:C,3,0)</f>
        <v>2650536</v>
      </c>
      <c r="F6">
        <f t="shared" si="0"/>
        <v>0</v>
      </c>
      <c r="G6" t="str">
        <f t="shared" si="1"/>
        <v>，2650536</v>
      </c>
      <c r="H6" t="str">
        <f>VLOOKUP(A6,HOP!A:U,21,0)</f>
        <v>直连</v>
      </c>
    </row>
    <row r="7" spans="1:8">
      <c r="A7" t="s">
        <v>74</v>
      </c>
      <c r="B7" t="s">
        <v>77</v>
      </c>
      <c r="C7" s="3">
        <v>1313</v>
      </c>
      <c r="D7" t="str">
        <f>VLOOKUP(A7,HOP!A:L,12,0)</f>
        <v>1313.00</v>
      </c>
      <c r="E7" t="str">
        <f>VLOOKUP(A7,HOP!A:C,3,0)</f>
        <v>2638431</v>
      </c>
      <c r="F7">
        <f t="shared" si="0"/>
        <v>0</v>
      </c>
      <c r="G7" t="str">
        <f t="shared" si="1"/>
        <v>，2638431</v>
      </c>
      <c r="H7" t="str">
        <f>VLOOKUP(A7,HOP!A:U,21,0)</f>
        <v>直连</v>
      </c>
    </row>
    <row r="8" spans="1:8">
      <c r="A8" t="s">
        <v>85</v>
      </c>
      <c r="B8" t="s">
        <v>86</v>
      </c>
      <c r="C8" s="3">
        <v>6324</v>
      </c>
      <c r="D8" t="str">
        <f>VLOOKUP(A8,HOP!A:L,12,0)</f>
        <v>6324.00</v>
      </c>
      <c r="E8" t="str">
        <f>VLOOKUP(A8,HOP!A:C,3,0)</f>
        <v>2647453</v>
      </c>
      <c r="F8">
        <f t="shared" si="0"/>
        <v>0</v>
      </c>
      <c r="G8" t="str">
        <f t="shared" si="1"/>
        <v>，2647453</v>
      </c>
      <c r="H8" t="str">
        <f>VLOOKUP(A8,HOP!A:U,21,0)</f>
        <v>直采</v>
      </c>
    </row>
    <row r="9" spans="1:8">
      <c r="A9" t="s">
        <v>90</v>
      </c>
      <c r="B9" t="s">
        <v>91</v>
      </c>
      <c r="C9" s="3">
        <v>3389</v>
      </c>
      <c r="D9" t="str">
        <f>VLOOKUP(A9,HOP!A:L,12,0)</f>
        <v>3389.00</v>
      </c>
      <c r="E9" t="str">
        <f>VLOOKUP(A9,HOP!A:C,3,0)</f>
        <v>2653701</v>
      </c>
      <c r="F9">
        <f t="shared" si="0"/>
        <v>0</v>
      </c>
      <c r="G9" t="str">
        <f t="shared" si="1"/>
        <v>，2653701</v>
      </c>
      <c r="H9" t="str">
        <f>VLOOKUP(A9,HOP!A:U,21,0)</f>
        <v>直采</v>
      </c>
    </row>
    <row r="11" spans="3:3">
      <c r="C11">
        <f>SUM(C2:C10)</f>
        <v>25728</v>
      </c>
    </row>
    <row r="12" spans="3:3">
      <c r="C12" t="s">
        <v>12</v>
      </c>
    </row>
    <row r="16" spans="1:2">
      <c r="A16" t="s">
        <v>125</v>
      </c>
      <c r="B16">
        <v>22380</v>
      </c>
    </row>
    <row r="17" spans="1:2">
      <c r="A17" t="s">
        <v>126</v>
      </c>
      <c r="B17">
        <v>3348</v>
      </c>
    </row>
    <row r="18" spans="1:2">
      <c r="A18" t="s">
        <v>127</v>
      </c>
      <c r="B18">
        <f>SUM(B16:B17)</f>
        <v>25728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128</v>
      </c>
      <c r="B1" s="2" t="s">
        <v>129</v>
      </c>
      <c r="C1" s="2" t="s">
        <v>130</v>
      </c>
      <c r="D1" s="2" t="s">
        <v>15</v>
      </c>
      <c r="E1" s="2" t="s">
        <v>131</v>
      </c>
      <c r="F1" s="2" t="s">
        <v>132</v>
      </c>
      <c r="G1" s="2" t="s">
        <v>133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1" t="s">
        <v>90</v>
      </c>
      <c r="B2" s="1" t="s">
        <v>148</v>
      </c>
      <c r="C2" s="1" t="s">
        <v>95</v>
      </c>
      <c r="D2" s="1" t="s">
        <v>51</v>
      </c>
      <c r="E2" s="1" t="s">
        <v>92</v>
      </c>
      <c r="F2" s="1" t="s">
        <v>148</v>
      </c>
      <c r="G2" s="1" t="s">
        <v>149</v>
      </c>
      <c r="H2" s="1" t="s">
        <v>150</v>
      </c>
      <c r="I2" s="1" t="s">
        <v>93</v>
      </c>
      <c r="J2" s="1" t="s">
        <v>151</v>
      </c>
      <c r="K2" s="1" t="s">
        <v>93</v>
      </c>
      <c r="L2" s="1" t="s">
        <v>93</v>
      </c>
      <c r="M2" s="1" t="s">
        <v>152</v>
      </c>
      <c r="N2" s="1" t="s">
        <v>152</v>
      </c>
      <c r="O2" s="1" t="s">
        <v>13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158</v>
      </c>
    </row>
    <row r="3" s="1" customFormat="1" spans="1:21">
      <c r="A3" s="1" t="s">
        <v>65</v>
      </c>
      <c r="B3" s="1" t="s">
        <v>159</v>
      </c>
      <c r="C3" s="1" t="s">
        <v>72</v>
      </c>
      <c r="D3" s="1" t="s">
        <v>160</v>
      </c>
      <c r="E3" s="1" t="s">
        <v>69</v>
      </c>
      <c r="F3" s="1" t="s">
        <v>159</v>
      </c>
      <c r="G3" s="1" t="s">
        <v>161</v>
      </c>
      <c r="H3" s="1" t="s">
        <v>150</v>
      </c>
      <c r="I3" s="1" t="s">
        <v>70</v>
      </c>
      <c r="J3" s="1" t="s">
        <v>151</v>
      </c>
      <c r="K3" s="1" t="s">
        <v>70</v>
      </c>
      <c r="L3" s="1" t="s">
        <v>70</v>
      </c>
      <c r="M3" s="1" t="s">
        <v>152</v>
      </c>
      <c r="N3" s="1" t="s">
        <v>152</v>
      </c>
      <c r="O3" s="1" t="s">
        <v>13</v>
      </c>
      <c r="P3" s="1" t="s">
        <v>153</v>
      </c>
      <c r="Q3" s="1" t="s">
        <v>154</v>
      </c>
      <c r="R3" s="1" t="s">
        <v>162</v>
      </c>
      <c r="S3" s="1" t="s">
        <v>156</v>
      </c>
      <c r="T3" s="1" t="s">
        <v>157</v>
      </c>
      <c r="U3" s="1" t="s">
        <v>163</v>
      </c>
    </row>
    <row r="4" s="1" customFormat="1" spans="1:21">
      <c r="A4" s="1" t="s">
        <v>85</v>
      </c>
      <c r="B4" s="1" t="s">
        <v>164</v>
      </c>
      <c r="C4" s="1" t="s">
        <v>89</v>
      </c>
      <c r="D4" s="1" t="s">
        <v>51</v>
      </c>
      <c r="E4" s="1" t="s">
        <v>55</v>
      </c>
      <c r="F4" s="1" t="s">
        <v>165</v>
      </c>
      <c r="G4" s="1" t="s">
        <v>166</v>
      </c>
      <c r="H4" s="1" t="s">
        <v>150</v>
      </c>
      <c r="I4" s="1" t="s">
        <v>87</v>
      </c>
      <c r="J4" s="1" t="s">
        <v>151</v>
      </c>
      <c r="K4" s="1" t="s">
        <v>87</v>
      </c>
      <c r="L4" s="1" t="s">
        <v>87</v>
      </c>
      <c r="M4" s="1" t="s">
        <v>152</v>
      </c>
      <c r="N4" s="1" t="s">
        <v>152</v>
      </c>
      <c r="O4" s="1" t="s">
        <v>13</v>
      </c>
      <c r="P4" s="1" t="s">
        <v>153</v>
      </c>
      <c r="Q4" s="1" t="s">
        <v>154</v>
      </c>
      <c r="R4" s="1" t="s">
        <v>167</v>
      </c>
      <c r="S4" s="1" t="s">
        <v>156</v>
      </c>
      <c r="T4" s="1" t="s">
        <v>157</v>
      </c>
      <c r="U4" s="1" t="s">
        <v>158</v>
      </c>
    </row>
    <row r="5" s="1" customFormat="1" spans="1:21">
      <c r="A5" s="1" t="s">
        <v>61</v>
      </c>
      <c r="B5" s="1" t="s">
        <v>168</v>
      </c>
      <c r="C5" s="1" t="s">
        <v>64</v>
      </c>
      <c r="D5" s="1" t="s">
        <v>169</v>
      </c>
      <c r="E5" s="1" t="s">
        <v>63</v>
      </c>
      <c r="F5" s="1" t="s">
        <v>164</v>
      </c>
      <c r="G5" s="1" t="s">
        <v>165</v>
      </c>
      <c r="H5" s="1" t="s">
        <v>150</v>
      </c>
      <c r="I5" s="1" t="s">
        <v>47</v>
      </c>
      <c r="J5" s="1" t="s">
        <v>151</v>
      </c>
      <c r="K5" s="1" t="s">
        <v>47</v>
      </c>
      <c r="L5" s="1" t="s">
        <v>47</v>
      </c>
      <c r="M5" s="1" t="s">
        <v>152</v>
      </c>
      <c r="N5" s="1" t="s">
        <v>152</v>
      </c>
      <c r="O5" s="1" t="s">
        <v>13</v>
      </c>
      <c r="P5" s="1" t="s">
        <v>153</v>
      </c>
      <c r="Q5" s="1" t="s">
        <v>154</v>
      </c>
      <c r="R5" s="1" t="s">
        <v>170</v>
      </c>
      <c r="S5" s="1" t="s">
        <v>156</v>
      </c>
      <c r="T5" s="1" t="s">
        <v>157</v>
      </c>
      <c r="U5" s="1" t="s">
        <v>163</v>
      </c>
    </row>
    <row r="6" s="1" customFormat="1" spans="1:21">
      <c r="A6" s="1" t="s">
        <v>43</v>
      </c>
      <c r="B6" s="1" t="s">
        <v>168</v>
      </c>
      <c r="C6" s="1" t="s">
        <v>49</v>
      </c>
      <c r="D6" s="1" t="s">
        <v>169</v>
      </c>
      <c r="E6" s="1" t="s">
        <v>45</v>
      </c>
      <c r="F6" s="1" t="s">
        <v>164</v>
      </c>
      <c r="G6" s="1" t="s">
        <v>165</v>
      </c>
      <c r="H6" s="1" t="s">
        <v>150</v>
      </c>
      <c r="I6" s="1" t="s">
        <v>47</v>
      </c>
      <c r="J6" s="1" t="s">
        <v>151</v>
      </c>
      <c r="K6" s="1" t="s">
        <v>47</v>
      </c>
      <c r="L6" s="1" t="s">
        <v>47</v>
      </c>
      <c r="M6" s="1" t="s">
        <v>152</v>
      </c>
      <c r="N6" s="1" t="s">
        <v>152</v>
      </c>
      <c r="O6" s="1" t="s">
        <v>13</v>
      </c>
      <c r="P6" s="1" t="s">
        <v>153</v>
      </c>
      <c r="Q6" s="1" t="s">
        <v>154</v>
      </c>
      <c r="R6" s="1" t="s">
        <v>171</v>
      </c>
      <c r="S6" s="1" t="s">
        <v>156</v>
      </c>
      <c r="T6" s="1" t="s">
        <v>157</v>
      </c>
      <c r="U6" s="1" t="s">
        <v>163</v>
      </c>
    </row>
    <row r="7" s="1" customFormat="1" spans="1:21">
      <c r="A7" s="1" t="s">
        <v>30</v>
      </c>
      <c r="B7" s="1" t="s">
        <v>168</v>
      </c>
      <c r="C7" s="1" t="s">
        <v>41</v>
      </c>
      <c r="D7" s="1" t="s">
        <v>169</v>
      </c>
      <c r="E7" s="1" t="s">
        <v>36</v>
      </c>
      <c r="F7" s="1" t="s">
        <v>164</v>
      </c>
      <c r="G7" s="1" t="s">
        <v>172</v>
      </c>
      <c r="H7" s="1" t="s">
        <v>150</v>
      </c>
      <c r="I7" s="1" t="s">
        <v>39</v>
      </c>
      <c r="J7" s="1" t="s">
        <v>151</v>
      </c>
      <c r="K7" s="1" t="s">
        <v>39</v>
      </c>
      <c r="L7" s="1" t="s">
        <v>39</v>
      </c>
      <c r="M7" s="1" t="s">
        <v>152</v>
      </c>
      <c r="N7" s="1" t="s">
        <v>152</v>
      </c>
      <c r="O7" s="1" t="s">
        <v>13</v>
      </c>
      <c r="P7" s="1" t="s">
        <v>153</v>
      </c>
      <c r="Q7" s="1" t="s">
        <v>154</v>
      </c>
      <c r="R7" s="1" t="s">
        <v>173</v>
      </c>
      <c r="S7" s="1" t="s">
        <v>156</v>
      </c>
      <c r="T7" s="1" t="s">
        <v>157</v>
      </c>
      <c r="U7" s="1" t="s">
        <v>163</v>
      </c>
    </row>
    <row r="8" s="1" customFormat="1" spans="1:21">
      <c r="A8" s="1" t="s">
        <v>50</v>
      </c>
      <c r="B8" s="1" t="s">
        <v>174</v>
      </c>
      <c r="C8" s="1" t="s">
        <v>59</v>
      </c>
      <c r="D8" s="1" t="s">
        <v>51</v>
      </c>
      <c r="E8" s="1" t="s">
        <v>55</v>
      </c>
      <c r="F8" s="1" t="s">
        <v>175</v>
      </c>
      <c r="G8" s="1" t="s">
        <v>165</v>
      </c>
      <c r="H8" s="1" t="s">
        <v>150</v>
      </c>
      <c r="I8" s="1" t="s">
        <v>57</v>
      </c>
      <c r="J8" s="1" t="s">
        <v>151</v>
      </c>
      <c r="K8" s="1" t="s">
        <v>57</v>
      </c>
      <c r="L8" s="1" t="s">
        <v>57</v>
      </c>
      <c r="M8" s="1" t="s">
        <v>152</v>
      </c>
      <c r="N8" s="1" t="s">
        <v>152</v>
      </c>
      <c r="O8" s="1" t="s">
        <v>13</v>
      </c>
      <c r="P8" s="1" t="s">
        <v>153</v>
      </c>
      <c r="Q8" s="1" t="s">
        <v>154</v>
      </c>
      <c r="R8" s="1" t="s">
        <v>176</v>
      </c>
      <c r="S8" s="1" t="s">
        <v>156</v>
      </c>
      <c r="T8" s="1" t="s">
        <v>157</v>
      </c>
      <c r="U8" s="1" t="s">
        <v>158</v>
      </c>
    </row>
    <row r="9" s="1" customFormat="1" spans="1:21">
      <c r="A9" s="1" t="s">
        <v>74</v>
      </c>
      <c r="B9" s="1" t="s">
        <v>177</v>
      </c>
      <c r="C9" s="1" t="s">
        <v>83</v>
      </c>
      <c r="D9" s="1" t="s">
        <v>178</v>
      </c>
      <c r="E9" s="1" t="s">
        <v>79</v>
      </c>
      <c r="F9" s="1" t="s">
        <v>172</v>
      </c>
      <c r="G9" s="1" t="s">
        <v>161</v>
      </c>
      <c r="H9" s="1" t="s">
        <v>150</v>
      </c>
      <c r="I9" s="1" t="s">
        <v>81</v>
      </c>
      <c r="J9" s="1" t="s">
        <v>151</v>
      </c>
      <c r="K9" s="1" t="s">
        <v>81</v>
      </c>
      <c r="L9" s="1" t="s">
        <v>81</v>
      </c>
      <c r="M9" s="1" t="s">
        <v>152</v>
      </c>
      <c r="N9" s="1" t="s">
        <v>152</v>
      </c>
      <c r="O9" s="1" t="s">
        <v>13</v>
      </c>
      <c r="P9" s="1" t="s">
        <v>153</v>
      </c>
      <c r="Q9" s="1" t="s">
        <v>154</v>
      </c>
      <c r="R9" s="1" t="s">
        <v>179</v>
      </c>
      <c r="S9" s="1" t="s">
        <v>156</v>
      </c>
      <c r="T9" s="1" t="s">
        <v>157</v>
      </c>
      <c r="U9" s="1" t="s">
        <v>163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2022-08-16T06:45:58Z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89A76C5DE7B34C6CB6FEA81836137835</vt:lpwstr>
  </property>
  <property fmtid="{D5CDD505-2E9C-101B-9397-08002B2CF9AE}" pid="3" name="KSOProductBuildVer">
    <vt:lpwstr>2052-11.1.0.12302</vt:lpwstr>
  </property>
</Properties>
</file>