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对账!$A$1:$J$24</definedName>
  </definedNames>
  <calcPr calcId="144525" concurrentCalc="0"/>
</workbook>
</file>

<file path=xl/sharedStrings.xml><?xml version="1.0" encoding="utf-8"?>
<sst xmlns="http://schemas.openxmlformats.org/spreadsheetml/2006/main" count="591" uniqueCount="174">
  <si>
    <t>同程旅行对账单
(账期：20220808-20220814)</t>
  </si>
  <si>
    <t>应付房费总金额</t>
  </si>
  <si>
    <t>应付罚金总金额</t>
  </si>
  <si>
    <t>调整项</t>
  </si>
  <si>
    <t>币种</t>
  </si>
  <si>
    <t>应付合计</t>
  </si>
  <si>
    <t>9857.20</t>
  </si>
  <si>
    <t>0.00</t>
  </si>
  <si>
    <t>-343.30</t>
  </si>
  <si>
    <t>CNY</t>
  </si>
  <si>
    <t>9513.90</t>
  </si>
  <si>
    <t>贵阳溪山里酒店</t>
  </si>
  <si>
    <t/>
  </si>
  <si>
    <t>小计:8677.20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</si>
  <si>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</si>
  <si>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</si>
  <si>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</si>
  <si>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</si>
  <si>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</si>
  <si>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</si>
  <si>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</si>
  <si>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</si>
  <si>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</si>
  <si>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</si>
  <si>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</si>
  <si>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</si>
  <si>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1525110906</t>
  </si>
  <si>
    <t>182980</t>
  </si>
  <si>
    <t>徐丹</t>
  </si>
  <si>
    <t>高级双床房</t>
  </si>
  <si>
    <t>非分账</t>
  </si>
  <si>
    <t>2022/08/07</t>
  </si>
  <si>
    <t>2022/08/08</t>
  </si>
  <si>
    <t>1.00</t>
  </si>
  <si>
    <t>396.00</t>
  </si>
  <si>
    <t>1526347917</t>
  </si>
  <si>
    <t>183146</t>
  </si>
  <si>
    <t>马华良</t>
  </si>
  <si>
    <t>1526350111</t>
  </si>
  <si>
    <t>1527140194</t>
  </si>
  <si>
    <t>183221</t>
  </si>
  <si>
    <t>赵学良</t>
  </si>
  <si>
    <t>高级精致房</t>
  </si>
  <si>
    <t>352.00</t>
  </si>
  <si>
    <t>1527148491</t>
  </si>
  <si>
    <t>183117</t>
  </si>
  <si>
    <t>张汇芳</t>
  </si>
  <si>
    <t>1527148925</t>
  </si>
  <si>
    <t>王飞</t>
  </si>
  <si>
    <t>1527149035</t>
  </si>
  <si>
    <t>连帅</t>
  </si>
  <si>
    <t>1527235228</t>
  </si>
  <si>
    <t>郑玉</t>
  </si>
  <si>
    <t>高级大床房</t>
  </si>
  <si>
    <t>1527282395</t>
  </si>
  <si>
    <t>183238</t>
  </si>
  <si>
    <t>胡远</t>
  </si>
  <si>
    <t>1527322334</t>
  </si>
  <si>
    <t>183242</t>
  </si>
  <si>
    <t>1527513870</t>
  </si>
  <si>
    <t>183248</t>
  </si>
  <si>
    <t>凌露</t>
  </si>
  <si>
    <t>涂佳</t>
  </si>
  <si>
    <t>1524065970</t>
  </si>
  <si>
    <t>182854</t>
  </si>
  <si>
    <t>张晓</t>
  </si>
  <si>
    <t>2022/08/09</t>
  </si>
  <si>
    <t>1524839701</t>
  </si>
  <si>
    <t>182916</t>
  </si>
  <si>
    <t>张俊梅</t>
  </si>
  <si>
    <t>豪华大床房</t>
  </si>
  <si>
    <t>528.00</t>
  </si>
  <si>
    <t>陈异</t>
  </si>
  <si>
    <t>1528291760</t>
  </si>
  <si>
    <t>183301</t>
  </si>
  <si>
    <t>宋孟庭</t>
  </si>
  <si>
    <t>1528783030</t>
  </si>
  <si>
    <t>183352</t>
  </si>
  <si>
    <t>朱亚希</t>
  </si>
  <si>
    <t>2022/08/10</t>
  </si>
  <si>
    <t>1529322090</t>
  </si>
  <si>
    <t>1523823484</t>
  </si>
  <si>
    <t>182813</t>
  </si>
  <si>
    <t>陶迎春</t>
  </si>
  <si>
    <t>2022/08/11</t>
  </si>
  <si>
    <t>4.00</t>
  </si>
  <si>
    <t>1373.20</t>
  </si>
  <si>
    <t>ES成享国际公寓(佛山金融高新区地铁站)</t>
  </si>
  <si>
    <t>小计:1180.00</t>
  </si>
  <si>
    <t>1527598571</t>
  </si>
  <si>
    <t>任桂群</t>
  </si>
  <si>
    <t>200.00</t>
  </si>
  <si>
    <t>1528477960</t>
  </si>
  <si>
    <t>宋伟聪</t>
  </si>
  <si>
    <t>豪华双床房</t>
  </si>
  <si>
    <t>190.00</t>
  </si>
  <si>
    <t>1529804796</t>
  </si>
  <si>
    <t>李鸿</t>
  </si>
  <si>
    <t>1529969031</t>
  </si>
  <si>
    <t>李佳瑶</t>
  </si>
  <si>
    <t>1530982801</t>
  </si>
  <si>
    <t>1532280049</t>
  </si>
  <si>
    <t>王琼芳</t>
  </si>
  <si>
    <t>2022/08/12</t>
  </si>
  <si>
    <t>其他应收/应付</t>
  </si>
  <si>
    <t>金额</t>
  </si>
  <si>
    <t>调整原因</t>
  </si>
  <si>
    <t>调整1523823484,代理来电告知客人行程变更提前至8.10号离店，申请免费取消最后1晚房费不扣款，联系供应商陈女士同意免费取消最后一晚房费不扣款，无法发送修改单，双方备注为准</t>
  </si>
  <si>
    <t>，</t>
  </si>
  <si>
    <t>202208161545480068</t>
  </si>
  <si>
    <t>202208061920340068</t>
  </si>
  <si>
    <t>202208061920440068</t>
  </si>
  <si>
    <t>202208071343420025</t>
  </si>
  <si>
    <t>202208071344190025</t>
  </si>
  <si>
    <t>202208071543440034</t>
  </si>
  <si>
    <t>202208071345010025</t>
  </si>
  <si>
    <t>202208071538020034</t>
  </si>
  <si>
    <t>202208071534140034</t>
  </si>
  <si>
    <t>202208071555350025</t>
  </si>
  <si>
    <t>202208071935100021</t>
  </si>
  <si>
    <t>202208042028370034</t>
  </si>
  <si>
    <t>202208051149400025</t>
  </si>
  <si>
    <t>202208081151080068</t>
  </si>
  <si>
    <t>202208082202270021</t>
  </si>
  <si>
    <t>202208090923290068</t>
  </si>
  <si>
    <t>202208091202540067</t>
  </si>
  <si>
    <t xml:space="preserve">A220816153155481 </t>
  </si>
  <si>
    <t>房集：i220816160215 8333.9元</t>
  </si>
  <si>
    <t>总计：9513.9元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</si>
  <si>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</si>
  <si>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</si>
  <si>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</si>
  <si>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</si>
  <si>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</si>
  <si>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</si>
  <si>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</si>
  <si>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</si>
  <si>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</si>
  <si>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</si>
  <si>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</si>
  <si>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</si>
  <si>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</si>
  <si>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</si>
  <si>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</si>
  <si>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</si>
  <si>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</si>
  <si>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</si>
  <si>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</si>
  <si>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2022-08-11</t>
  </si>
  <si>
    <t>2652145</t>
  </si>
  <si>
    <t>2022-08-12</t>
  </si>
  <si>
    <t>退房日周结</t>
  </si>
  <si>
    <t>RMB</t>
  </si>
  <si>
    <t>0</t>
  </si>
  <si>
    <t>同程艺龙国内酒店EBK</t>
  </si>
  <si>
    <t>3703</t>
  </si>
  <si>
    <t>2022-08-11 23:05:06</t>
  </si>
  <si>
    <t>否</t>
  </si>
  <si>
    <t>广州汇登信息科技有限公司</t>
  </si>
  <si>
    <t>直采</t>
  </si>
  <si>
    <t>2022-08-10</t>
  </si>
  <si>
    <t>2650851</t>
  </si>
  <si>
    <t>2022-08-10 20:00:13</t>
  </si>
  <si>
    <t>2022-08-09</t>
  </si>
  <si>
    <t>2649895</t>
  </si>
  <si>
    <t>2022-08-09 23:21:31</t>
  </si>
  <si>
    <t>2649696</t>
  </si>
  <si>
    <t>2022-08-09 19:53:38</t>
  </si>
  <si>
    <t>2022-08-08</t>
  </si>
  <si>
    <t>2648379</t>
  </si>
  <si>
    <t>2022-08-08 15:45:10</t>
  </si>
  <si>
    <t>2022-08-07</t>
  </si>
  <si>
    <t>2647676</t>
  </si>
  <si>
    <t>2022-08-07 21:19:48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</si>
</sst>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42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4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27</v>
      </c>
      <c r="E12" t="s">
        <v>28</v>
      </c>
      <c r="F12" t="s">
        <v>29</v>
      </c>
      <c r="G12" t="s">
        <v>30</v>
      </c>
      <c r="H12" t="s">
        <v>31</v>
      </c>
      <c r="I12" t="s">
        <v>32</v>
      </c>
      <c r="J12" t="s">
        <v>33</v>
      </c>
      <c r="K12" t="s">
        <v>9</v>
      </c>
      <c r="L12" t="s">
        <v>12</v>
      </c>
      <c r="M12" t="s">
        <v>34</v>
      </c>
    </row>
    <row r="13" spans="2:13">
      <c r="B13" t="s">
        <v>25</v>
      </c>
      <c r="C13" t="s">
        <v>35</v>
      </c>
      <c r="D13" t="s">
        <v>36</v>
      </c>
      <c r="E13" t="s">
        <v>37</v>
      </c>
      <c r="F13" t="s">
        <v>29</v>
      </c>
      <c r="G13" t="s">
        <v>30</v>
      </c>
      <c r="H13" t="s">
        <v>31</v>
      </c>
      <c r="I13" t="s">
        <v>32</v>
      </c>
      <c r="J13" t="s">
        <v>33</v>
      </c>
      <c r="K13" t="s">
        <v>9</v>
      </c>
      <c r="L13" t="s">
        <v>12</v>
      </c>
      <c r="M13" t="s">
        <v>34</v>
      </c>
    </row>
    <row r="14" spans="2:13">
      <c r="B14" t="s">
        <v>25</v>
      </c>
      <c r="C14" t="s">
        <v>38</v>
      </c>
      <c r="D14" t="s">
        <v>36</v>
      </c>
      <c r="E14" t="s">
        <v>37</v>
      </c>
      <c r="F14" t="s">
        <v>29</v>
      </c>
      <c r="G14" t="s">
        <v>30</v>
      </c>
      <c r="H14" t="s">
        <v>31</v>
      </c>
      <c r="I14" t="s">
        <v>32</v>
      </c>
      <c r="J14" t="s">
        <v>33</v>
      </c>
      <c r="K14" t="s">
        <v>9</v>
      </c>
      <c r="L14" t="s">
        <v>12</v>
      </c>
      <c r="M14" t="s">
        <v>34</v>
      </c>
    </row>
    <row r="15" spans="2:13">
      <c r="B15" t="s">
        <v>25</v>
      </c>
      <c r="C15" t="s">
        <v>39</v>
      </c>
      <c r="D15" t="s">
        <v>40</v>
      </c>
      <c r="E15" t="s">
        <v>41</v>
      </c>
      <c r="F15" t="s">
        <v>42</v>
      </c>
      <c r="G15" t="s">
        <v>30</v>
      </c>
      <c r="H15" t="s">
        <v>31</v>
      </c>
      <c r="I15" t="s">
        <v>32</v>
      </c>
      <c r="J15" t="s">
        <v>33</v>
      </c>
      <c r="K15" t="s">
        <v>9</v>
      </c>
      <c r="L15" t="s">
        <v>12</v>
      </c>
      <c r="M15" t="s">
        <v>43</v>
      </c>
    </row>
    <row r="16" spans="2:13">
      <c r="B16" t="s">
        <v>25</v>
      </c>
      <c r="C16" t="s">
        <v>44</v>
      </c>
      <c r="D16" t="s">
        <v>45</v>
      </c>
      <c r="E16" t="s">
        <v>46</v>
      </c>
      <c r="F16" t="s">
        <v>29</v>
      </c>
      <c r="G16" t="s">
        <v>30</v>
      </c>
      <c r="H16" t="s">
        <v>31</v>
      </c>
      <c r="I16" t="s">
        <v>32</v>
      </c>
      <c r="J16" t="s">
        <v>33</v>
      </c>
      <c r="K16" t="s">
        <v>9</v>
      </c>
      <c r="L16" t="s">
        <v>12</v>
      </c>
      <c r="M16" t="s">
        <v>34</v>
      </c>
    </row>
    <row r="17" spans="2:13">
      <c r="B17" t="s">
        <v>25</v>
      </c>
      <c r="C17" t="s">
        <v>47</v>
      </c>
      <c r="D17" t="s">
        <v>45</v>
      </c>
      <c r="E17" t="s">
        <v>48</v>
      </c>
      <c r="F17" t="s">
        <v>29</v>
      </c>
      <c r="G17" t="s">
        <v>30</v>
      </c>
      <c r="H17" t="s">
        <v>31</v>
      </c>
      <c r="I17" t="s">
        <v>32</v>
      </c>
      <c r="J17" t="s">
        <v>33</v>
      </c>
      <c r="K17" t="s">
        <v>9</v>
      </c>
      <c r="L17" t="s">
        <v>12</v>
      </c>
      <c r="M17" t="s">
        <v>34</v>
      </c>
    </row>
    <row r="18" spans="2:13">
      <c r="B18" t="s">
        <v>25</v>
      </c>
      <c r="C18" t="s">
        <v>49</v>
      </c>
      <c r="D18" t="s">
        <v>45</v>
      </c>
      <c r="E18" t="s">
        <v>50</v>
      </c>
      <c r="F18" t="s">
        <v>29</v>
      </c>
      <c r="G18" t="s">
        <v>30</v>
      </c>
      <c r="H18" t="s">
        <v>31</v>
      </c>
      <c r="I18" t="s">
        <v>32</v>
      </c>
      <c r="J18" t="s">
        <v>33</v>
      </c>
      <c r="K18" t="s">
        <v>9</v>
      </c>
      <c r="L18" t="s">
        <v>12</v>
      </c>
      <c r="M18" t="s">
        <v>34</v>
      </c>
    </row>
    <row r="19" spans="2:13">
      <c r="B19" t="s">
        <v>25</v>
      </c>
      <c r="C19" t="s">
        <v>51</v>
      </c>
      <c r="D19" t="s">
        <v>12</v>
      </c>
      <c r="E19" t="s">
        <v>52</v>
      </c>
      <c r="F19" t="s">
        <v>53</v>
      </c>
      <c r="G19" t="s">
        <v>30</v>
      </c>
      <c r="H19" t="s">
        <v>31</v>
      </c>
      <c r="I19" t="s">
        <v>32</v>
      </c>
      <c r="J19" t="s">
        <v>33</v>
      </c>
      <c r="K19" t="s">
        <v>9</v>
      </c>
      <c r="L19" t="s">
        <v>12</v>
      </c>
      <c r="M19" t="s">
        <v>34</v>
      </c>
    </row>
    <row r="20" spans="2:13">
      <c r="B20" t="s">
        <v>25</v>
      </c>
      <c r="C20" t="s">
        <v>54</v>
      </c>
      <c r="D20" t="s">
        <v>55</v>
      </c>
      <c r="E20" t="s">
        <v>56</v>
      </c>
      <c r="F20" t="s">
        <v>53</v>
      </c>
      <c r="G20" t="s">
        <v>30</v>
      </c>
      <c r="H20" t="s">
        <v>31</v>
      </c>
      <c r="I20" t="s">
        <v>32</v>
      </c>
      <c r="J20" t="s">
        <v>33</v>
      </c>
      <c r="K20" t="s">
        <v>9</v>
      </c>
      <c r="L20" t="s">
        <v>12</v>
      </c>
      <c r="M20" t="s">
        <v>34</v>
      </c>
    </row>
    <row r="21" spans="2:13">
      <c r="B21" t="s">
        <v>25</v>
      </c>
      <c r="C21" t="s">
        <v>57</v>
      </c>
      <c r="D21" t="s">
        <v>58</v>
      </c>
      <c r="E21" t="s">
        <v>37</v>
      </c>
      <c r="F21" t="s">
        <v>42</v>
      </c>
      <c r="G21" t="s">
        <v>30</v>
      </c>
      <c r="H21" t="s">
        <v>31</v>
      </c>
      <c r="I21" t="s">
        <v>32</v>
      </c>
      <c r="J21" t="s">
        <v>33</v>
      </c>
      <c r="K21" t="s">
        <v>9</v>
      </c>
      <c r="L21" t="s">
        <v>12</v>
      </c>
      <c r="M21" t="s">
        <v>43</v>
      </c>
    </row>
    <row r="22" spans="2:13">
      <c r="B22" t="s">
        <v>25</v>
      </c>
      <c r="C22" t="s">
        <v>59</v>
      </c>
      <c r="D22" t="s">
        <v>60</v>
      </c>
      <c r="E22" t="s">
        <v>61</v>
      </c>
      <c r="F22" t="s">
        <v>29</v>
      </c>
      <c r="G22" t="s">
        <v>30</v>
      </c>
      <c r="H22" t="s">
        <v>31</v>
      </c>
      <c r="I22" t="s">
        <v>32</v>
      </c>
      <c r="J22" t="s">
        <v>33</v>
      </c>
      <c r="K22" t="s">
        <v>9</v>
      </c>
      <c r="L22" t="s">
        <v>12</v>
      </c>
      <c r="M22" t="s">
        <v>34</v>
      </c>
    </row>
    <row r="23" spans="2:13">
      <c r="B23" t="s">
        <v>25</v>
      </c>
      <c r="C23" t="s">
        <v>59</v>
      </c>
      <c r="D23" t="s">
        <v>60</v>
      </c>
      <c r="E23" t="s">
        <v>62</v>
      </c>
      <c r="F23" t="s">
        <v>29</v>
      </c>
      <c r="G23" t="s">
        <v>30</v>
      </c>
      <c r="H23" t="s">
        <v>31</v>
      </c>
      <c r="I23" t="s">
        <v>32</v>
      </c>
      <c r="J23" t="s">
        <v>33</v>
      </c>
      <c r="K23" t="s">
        <v>9</v>
      </c>
      <c r="L23" t="s">
        <v>12</v>
      </c>
      <c r="M23" t="s">
        <v>34</v>
      </c>
    </row>
    <row r="24" spans="2:13">
      <c r="B24" t="s">
        <v>25</v>
      </c>
      <c r="C24" t="s">
        <v>63</v>
      </c>
      <c r="D24" t="s">
        <v>64</v>
      </c>
      <c r="E24" t="s">
        <v>65</v>
      </c>
      <c r="F24" t="s">
        <v>29</v>
      </c>
      <c r="G24" t="s">
        <v>30</v>
      </c>
      <c r="H24" t="s">
        <v>32</v>
      </c>
      <c r="I24" t="s">
        <v>66</v>
      </c>
      <c r="J24" t="s">
        <v>33</v>
      </c>
      <c r="K24" t="s">
        <v>9</v>
      </c>
      <c r="L24" t="s">
        <v>12</v>
      </c>
      <c r="M24" t="s">
        <v>34</v>
      </c>
    </row>
    <row r="25" spans="2:13">
      <c r="B25" t="s">
        <v>25</v>
      </c>
      <c r="C25" t="s">
        <v>67</v>
      </c>
      <c r="D25" t="s">
        <v>68</v>
      </c>
      <c r="E25" t="s">
        <v>69</v>
      </c>
      <c r="F25" t="s">
        <v>70</v>
      </c>
      <c r="G25" t="s">
        <v>30</v>
      </c>
      <c r="H25" t="s">
        <v>32</v>
      </c>
      <c r="I25" t="s">
        <v>66</v>
      </c>
      <c r="J25" t="s">
        <v>33</v>
      </c>
      <c r="K25" t="s">
        <v>9</v>
      </c>
      <c r="L25" t="s">
        <v>12</v>
      </c>
      <c r="M25" t="s">
        <v>71</v>
      </c>
    </row>
    <row r="26" spans="2:13">
      <c r="B26" t="s">
        <v>25</v>
      </c>
      <c r="C26" t="s">
        <v>67</v>
      </c>
      <c r="D26" t="s">
        <v>68</v>
      </c>
      <c r="E26" t="s">
        <v>72</v>
      </c>
      <c r="F26" t="s">
        <v>70</v>
      </c>
      <c r="G26" t="s">
        <v>30</v>
      </c>
      <c r="H26" t="s">
        <v>32</v>
      </c>
      <c r="I26" t="s">
        <v>66</v>
      </c>
      <c r="J26" t="s">
        <v>33</v>
      </c>
      <c r="K26" t="s">
        <v>9</v>
      </c>
      <c r="L26" t="s">
        <v>12</v>
      </c>
      <c r="M26" t="s">
        <v>71</v>
      </c>
    </row>
    <row r="27" spans="2:13">
      <c r="B27" t="s">
        <v>25</v>
      </c>
      <c r="C27" t="s">
        <v>73</v>
      </c>
      <c r="D27" t="s">
        <v>74</v>
      </c>
      <c r="E27" t="s">
        <v>75</v>
      </c>
      <c r="F27" t="s">
        <v>53</v>
      </c>
      <c r="G27" t="s">
        <v>30</v>
      </c>
      <c r="H27" t="s">
        <v>32</v>
      </c>
      <c r="I27" t="s">
        <v>66</v>
      </c>
      <c r="J27" t="s">
        <v>33</v>
      </c>
      <c r="K27" t="s">
        <v>9</v>
      </c>
      <c r="L27" t="s">
        <v>12</v>
      </c>
      <c r="M27" t="s">
        <v>34</v>
      </c>
    </row>
    <row r="28" spans="2:13">
      <c r="B28" t="s">
        <v>25</v>
      </c>
      <c r="C28" t="s">
        <v>76</v>
      </c>
      <c r="D28" t="s">
        <v>77</v>
      </c>
      <c r="E28" t="s">
        <v>78</v>
      </c>
      <c r="F28" t="s">
        <v>53</v>
      </c>
      <c r="G28" t="s">
        <v>30</v>
      </c>
      <c r="H28" t="s">
        <v>66</v>
      </c>
      <c r="I28" t="s">
        <v>79</v>
      </c>
      <c r="J28" t="s">
        <v>33</v>
      </c>
      <c r="K28" t="s">
        <v>9</v>
      </c>
      <c r="L28" t="s">
        <v>12</v>
      </c>
      <c r="M28" t="s">
        <v>34</v>
      </c>
    </row>
    <row r="29" spans="2:13">
      <c r="B29" t="s">
        <v>25</v>
      </c>
      <c r="C29" t="s">
        <v>80</v>
      </c>
      <c r="D29" t="s">
        <v>74</v>
      </c>
      <c r="E29" t="s">
        <v>75</v>
      </c>
      <c r="F29" t="s">
        <v>53</v>
      </c>
      <c r="G29" t="s">
        <v>30</v>
      </c>
      <c r="H29" t="s">
        <v>66</v>
      </c>
      <c r="I29" t="s">
        <v>79</v>
      </c>
      <c r="J29" t="s">
        <v>33</v>
      </c>
      <c r="K29" t="s">
        <v>9</v>
      </c>
      <c r="L29" t="s">
        <v>12</v>
      </c>
      <c r="M29" t="s">
        <v>34</v>
      </c>
    </row>
    <row r="30" spans="2:13">
      <c r="B30" t="s">
        <v>25</v>
      </c>
      <c r="C30" t="s">
        <v>81</v>
      </c>
      <c r="D30" t="s">
        <v>82</v>
      </c>
      <c r="E30" t="s">
        <v>83</v>
      </c>
      <c r="F30" t="s">
        <v>42</v>
      </c>
      <c r="G30" t="s">
        <v>30</v>
      </c>
      <c r="H30" t="s">
        <v>31</v>
      </c>
      <c r="I30" t="s">
        <v>84</v>
      </c>
      <c r="J30" t="s">
        <v>85</v>
      </c>
      <c r="K30" t="s">
        <v>9</v>
      </c>
      <c r="L30" t="s">
        <v>12</v>
      </c>
      <c r="M30" t="s">
        <v>86</v>
      </c>
    </row>
    <row r="31" spans="2:12">
      <c r="B31" s="3" t="s">
        <v>87</v>
      </c>
      <c r="C31" s="3" t="s">
        <v>12</v>
      </c>
      <c r="D31" s="3" t="s">
        <v>12</v>
      </c>
      <c r="E31" s="3" t="s">
        <v>12</v>
      </c>
      <c r="F31" s="3" t="s">
        <v>88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2:13"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22</v>
      </c>
      <c r="K32" s="3" t="s">
        <v>4</v>
      </c>
      <c r="L32" s="3" t="s">
        <v>23</v>
      </c>
      <c r="M32" s="3" t="s">
        <v>24</v>
      </c>
    </row>
    <row r="33" spans="2:13">
      <c r="B33" t="s">
        <v>25</v>
      </c>
      <c r="C33" t="s">
        <v>89</v>
      </c>
      <c r="D33" t="s">
        <v>12</v>
      </c>
      <c r="E33" t="s">
        <v>90</v>
      </c>
      <c r="F33" t="s">
        <v>70</v>
      </c>
      <c r="G33" t="s">
        <v>30</v>
      </c>
      <c r="H33" t="s">
        <v>31</v>
      </c>
      <c r="I33" t="s">
        <v>32</v>
      </c>
      <c r="J33" t="s">
        <v>33</v>
      </c>
      <c r="K33" t="s">
        <v>9</v>
      </c>
      <c r="L33" t="s">
        <v>12</v>
      </c>
      <c r="M33" t="s">
        <v>91</v>
      </c>
    </row>
    <row r="34" spans="2:13">
      <c r="B34" t="s">
        <v>25</v>
      </c>
      <c r="C34" t="s">
        <v>92</v>
      </c>
      <c r="D34" t="s">
        <v>12</v>
      </c>
      <c r="E34" t="s">
        <v>93</v>
      </c>
      <c r="F34" t="s">
        <v>94</v>
      </c>
      <c r="G34" t="s">
        <v>30</v>
      </c>
      <c r="H34" t="s">
        <v>32</v>
      </c>
      <c r="I34" t="s">
        <v>66</v>
      </c>
      <c r="J34" t="s">
        <v>33</v>
      </c>
      <c r="K34" t="s">
        <v>9</v>
      </c>
      <c r="L34" t="s">
        <v>12</v>
      </c>
      <c r="M34" t="s">
        <v>95</v>
      </c>
    </row>
    <row r="35" spans="2:13">
      <c r="B35" t="s">
        <v>25</v>
      </c>
      <c r="C35" t="s">
        <v>96</v>
      </c>
      <c r="D35" t="s">
        <v>12</v>
      </c>
      <c r="E35" t="s">
        <v>97</v>
      </c>
      <c r="F35" t="s">
        <v>94</v>
      </c>
      <c r="G35" t="s">
        <v>30</v>
      </c>
      <c r="H35" t="s">
        <v>66</v>
      </c>
      <c r="I35" t="s">
        <v>79</v>
      </c>
      <c r="J35" t="s">
        <v>33</v>
      </c>
      <c r="K35" t="s">
        <v>9</v>
      </c>
      <c r="L35" t="s">
        <v>12</v>
      </c>
      <c r="M35" t="s">
        <v>95</v>
      </c>
    </row>
    <row r="36" spans="2:13">
      <c r="B36" t="s">
        <v>25</v>
      </c>
      <c r="C36" t="s">
        <v>98</v>
      </c>
      <c r="D36" t="s">
        <v>12</v>
      </c>
      <c r="E36" t="s">
        <v>99</v>
      </c>
      <c r="F36" t="s">
        <v>70</v>
      </c>
      <c r="G36" t="s">
        <v>30</v>
      </c>
      <c r="H36" t="s">
        <v>66</v>
      </c>
      <c r="I36" t="s">
        <v>79</v>
      </c>
      <c r="J36" t="s">
        <v>33</v>
      </c>
      <c r="K36" t="s">
        <v>9</v>
      </c>
      <c r="L36" t="s">
        <v>12</v>
      </c>
      <c r="M36" t="s">
        <v>91</v>
      </c>
    </row>
    <row r="37" spans="2:13">
      <c r="B37" t="s">
        <v>25</v>
      </c>
      <c r="C37" t="s">
        <v>100</v>
      </c>
      <c r="D37" t="s">
        <v>12</v>
      </c>
      <c r="E37" t="s">
        <v>99</v>
      </c>
      <c r="F37" t="s">
        <v>70</v>
      </c>
      <c r="G37" t="s">
        <v>30</v>
      </c>
      <c r="H37" t="s">
        <v>79</v>
      </c>
      <c r="I37" t="s">
        <v>84</v>
      </c>
      <c r="J37" t="s">
        <v>33</v>
      </c>
      <c r="K37" t="s">
        <v>9</v>
      </c>
      <c r="L37" t="s">
        <v>12</v>
      </c>
      <c r="M37" t="s">
        <v>91</v>
      </c>
    </row>
    <row r="38" spans="2:13">
      <c r="B38" t="s">
        <v>25</v>
      </c>
      <c r="C38" t="s">
        <v>101</v>
      </c>
      <c r="D38" t="s">
        <v>12</v>
      </c>
      <c r="E38" t="s">
        <v>102</v>
      </c>
      <c r="F38" t="s">
        <v>70</v>
      </c>
      <c r="G38" t="s">
        <v>30</v>
      </c>
      <c r="H38" t="s">
        <v>84</v>
      </c>
      <c r="I38" t="s">
        <v>103</v>
      </c>
      <c r="J38" t="s">
        <v>33</v>
      </c>
      <c r="K38" t="s">
        <v>9</v>
      </c>
      <c r="L38" t="s">
        <v>12</v>
      </c>
      <c r="M38" t="s">
        <v>91</v>
      </c>
    </row>
    <row r="40" spans="2:3">
      <c r="B40" s="3" t="s">
        <v>104</v>
      </c>
      <c r="C40" s="3" t="s">
        <v>12</v>
      </c>
    </row>
    <row r="41" spans="2:4">
      <c r="B41" s="3" t="s">
        <v>105</v>
      </c>
      <c r="C41" s="3" t="s">
        <v>15</v>
      </c>
      <c r="D41" s="3" t="s">
        <v>106</v>
      </c>
    </row>
    <row r="42" spans="2:4">
      <c r="B42" t="s">
        <v>8</v>
      </c>
      <c r="C42" t="s">
        <v>81</v>
      </c>
      <c r="D42" t="s">
        <v>107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31" sqref="A31:C33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20</v>
      </c>
      <c r="C1" s="3" t="s">
        <v>21</v>
      </c>
      <c r="D1" s="3" t="s">
        <v>24</v>
      </c>
      <c r="H1" t="s">
        <v>108</v>
      </c>
    </row>
    <row r="2" spans="1:10">
      <c r="A2">
        <v>1525110906</v>
      </c>
      <c r="B2" t="s">
        <v>31</v>
      </c>
      <c r="C2" t="s">
        <v>32</v>
      </c>
      <c r="D2" s="4">
        <v>396</v>
      </c>
      <c r="E2">
        <v>396</v>
      </c>
      <c r="F2" s="7" t="s">
        <v>109</v>
      </c>
      <c r="G2">
        <f>D2-E2</f>
        <v>0</v>
      </c>
      <c r="H2" t="str">
        <f>$H$1&amp;F2</f>
        <v>，202208161545480068</v>
      </c>
      <c r="I2" t="e">
        <f>VLOOKUP(A2,HOP!A:U,21,0)</f>
        <v>#N/A</v>
      </c>
      <c r="J2">
        <v>8.16</v>
      </c>
    </row>
    <row r="3" spans="1:10">
      <c r="A3">
        <v>1526347917</v>
      </c>
      <c r="B3" t="s">
        <v>31</v>
      </c>
      <c r="C3" t="s">
        <v>32</v>
      </c>
      <c r="D3" s="4">
        <v>396</v>
      </c>
      <c r="E3">
        <v>396</v>
      </c>
      <c r="F3" s="7" t="s">
        <v>110</v>
      </c>
      <c r="G3">
        <f t="shared" ref="G3:G24" si="0">D3-E3</f>
        <v>0</v>
      </c>
      <c r="H3" t="str">
        <f t="shared" ref="H3:H24" si="1">$H$1&amp;F3</f>
        <v>，202208061920340068</v>
      </c>
      <c r="I3" t="e">
        <f>VLOOKUP(A3,HOP!A:U,21,0)</f>
        <v>#N/A</v>
      </c>
      <c r="J3">
        <v>8.6</v>
      </c>
    </row>
    <row r="4" spans="1:10">
      <c r="A4">
        <v>1526350111</v>
      </c>
      <c r="B4" t="s">
        <v>31</v>
      </c>
      <c r="C4" t="s">
        <v>32</v>
      </c>
      <c r="D4" s="4">
        <v>396</v>
      </c>
      <c r="E4">
        <v>396</v>
      </c>
      <c r="F4" s="7" t="s">
        <v>111</v>
      </c>
      <c r="G4">
        <f t="shared" si="0"/>
        <v>0</v>
      </c>
      <c r="H4" t="str">
        <f t="shared" si="1"/>
        <v>，202208061920440068</v>
      </c>
      <c r="I4" t="e">
        <f>VLOOKUP(A4,HOP!A:U,21,0)</f>
        <v>#N/A</v>
      </c>
      <c r="J4">
        <v>8.6</v>
      </c>
    </row>
    <row r="5" spans="1:10">
      <c r="A5">
        <v>1527140194</v>
      </c>
      <c r="B5" t="s">
        <v>31</v>
      </c>
      <c r="C5" t="s">
        <v>32</v>
      </c>
      <c r="D5" s="4">
        <v>352</v>
      </c>
      <c r="E5">
        <v>352</v>
      </c>
      <c r="F5" s="7" t="s">
        <v>112</v>
      </c>
      <c r="G5">
        <f t="shared" si="0"/>
        <v>0</v>
      </c>
      <c r="H5" t="str">
        <f t="shared" si="1"/>
        <v>，202208071343420025</v>
      </c>
      <c r="I5" t="e">
        <f>VLOOKUP(A5,HOP!A:U,21,0)</f>
        <v>#N/A</v>
      </c>
      <c r="J5">
        <v>8.7</v>
      </c>
    </row>
    <row r="6" spans="1:10">
      <c r="A6">
        <v>1527148491</v>
      </c>
      <c r="B6" t="s">
        <v>31</v>
      </c>
      <c r="C6" t="s">
        <v>32</v>
      </c>
      <c r="D6" s="4">
        <v>396</v>
      </c>
      <c r="E6">
        <v>396</v>
      </c>
      <c r="F6" s="7" t="s">
        <v>113</v>
      </c>
      <c r="G6">
        <f t="shared" si="0"/>
        <v>0</v>
      </c>
      <c r="H6" t="str">
        <f t="shared" si="1"/>
        <v>，202208071344190025</v>
      </c>
      <c r="I6" t="e">
        <f>VLOOKUP(A6,HOP!A:U,21,0)</f>
        <v>#N/A</v>
      </c>
      <c r="J6">
        <v>8.7</v>
      </c>
    </row>
    <row r="7" spans="1:10">
      <c r="A7">
        <v>1527148925</v>
      </c>
      <c r="B7" t="s">
        <v>31</v>
      </c>
      <c r="C7" t="s">
        <v>32</v>
      </c>
      <c r="D7" s="4">
        <v>396</v>
      </c>
      <c r="E7">
        <v>396</v>
      </c>
      <c r="F7" s="7" t="s">
        <v>114</v>
      </c>
      <c r="G7">
        <f t="shared" si="0"/>
        <v>0</v>
      </c>
      <c r="H7" t="str">
        <f t="shared" si="1"/>
        <v>，202208071543440034</v>
      </c>
      <c r="I7" t="e">
        <f>VLOOKUP(A7,HOP!A:U,21,0)</f>
        <v>#N/A</v>
      </c>
      <c r="J7">
        <v>8.7</v>
      </c>
    </row>
    <row r="8" spans="1:10">
      <c r="A8">
        <v>1527149035</v>
      </c>
      <c r="B8" t="s">
        <v>31</v>
      </c>
      <c r="C8" t="s">
        <v>32</v>
      </c>
      <c r="D8" s="4">
        <v>396</v>
      </c>
      <c r="E8">
        <v>396</v>
      </c>
      <c r="F8" s="7" t="s">
        <v>115</v>
      </c>
      <c r="G8">
        <f t="shared" si="0"/>
        <v>0</v>
      </c>
      <c r="H8" t="str">
        <f t="shared" si="1"/>
        <v>，202208071345010025</v>
      </c>
      <c r="I8" t="e">
        <f>VLOOKUP(A8,HOP!A:U,21,0)</f>
        <v>#N/A</v>
      </c>
      <c r="J8">
        <v>8.7</v>
      </c>
    </row>
    <row r="9" spans="1:10">
      <c r="A9">
        <v>1527235228</v>
      </c>
      <c r="B9" t="s">
        <v>31</v>
      </c>
      <c r="C9" t="s">
        <v>32</v>
      </c>
      <c r="D9" s="4">
        <v>396</v>
      </c>
      <c r="E9">
        <v>396</v>
      </c>
      <c r="F9" s="7" t="s">
        <v>116</v>
      </c>
      <c r="G9">
        <f t="shared" si="0"/>
        <v>0</v>
      </c>
      <c r="H9" t="str">
        <f t="shared" si="1"/>
        <v>，202208071538020034</v>
      </c>
      <c r="I9" t="e">
        <f>VLOOKUP(A9,HOP!A:U,21,0)</f>
        <v>#N/A</v>
      </c>
      <c r="J9">
        <v>8.7</v>
      </c>
    </row>
    <row r="10" spans="1:10">
      <c r="A10">
        <v>1527282395</v>
      </c>
      <c r="B10" t="s">
        <v>31</v>
      </c>
      <c r="C10" t="s">
        <v>32</v>
      </c>
      <c r="D10" s="4">
        <v>396</v>
      </c>
      <c r="E10">
        <v>396</v>
      </c>
      <c r="F10" s="7" t="s">
        <v>117</v>
      </c>
      <c r="G10">
        <f t="shared" si="0"/>
        <v>0</v>
      </c>
      <c r="H10" t="str">
        <f t="shared" si="1"/>
        <v>，202208071534140034</v>
      </c>
      <c r="I10" t="e">
        <f>VLOOKUP(A10,HOP!A:U,21,0)</f>
        <v>#N/A</v>
      </c>
      <c r="J10">
        <v>8.7</v>
      </c>
    </row>
    <row r="11" spans="1:10">
      <c r="A11">
        <v>1527322334</v>
      </c>
      <c r="B11" t="s">
        <v>31</v>
      </c>
      <c r="C11" t="s">
        <v>32</v>
      </c>
      <c r="D11" s="4">
        <v>352</v>
      </c>
      <c r="E11">
        <v>352</v>
      </c>
      <c r="F11" s="7" t="s">
        <v>118</v>
      </c>
      <c r="G11">
        <f t="shared" si="0"/>
        <v>0</v>
      </c>
      <c r="H11" t="str">
        <f t="shared" si="1"/>
        <v>，202208071555350025</v>
      </c>
      <c r="I11" t="e">
        <f>VLOOKUP(A11,HOP!A:U,21,0)</f>
        <v>#N/A</v>
      </c>
      <c r="J11">
        <v>8.7</v>
      </c>
    </row>
    <row r="12" spans="1:10">
      <c r="A12">
        <v>1527513870</v>
      </c>
      <c r="B12" t="s">
        <v>31</v>
      </c>
      <c r="C12" t="s">
        <v>32</v>
      </c>
      <c r="D12" s="4">
        <v>792</v>
      </c>
      <c r="E12">
        <v>792</v>
      </c>
      <c r="F12" s="7" t="s">
        <v>119</v>
      </c>
      <c r="G12">
        <f t="shared" si="0"/>
        <v>0</v>
      </c>
      <c r="H12" t="str">
        <f t="shared" si="1"/>
        <v>，202208071935100021</v>
      </c>
      <c r="I12" t="e">
        <f>VLOOKUP(A12,HOP!A:U,21,0)</f>
        <v>#N/A</v>
      </c>
      <c r="J12">
        <v>8.7</v>
      </c>
    </row>
    <row r="13" spans="1:10">
      <c r="A13">
        <v>1524065970</v>
      </c>
      <c r="B13" t="s">
        <v>32</v>
      </c>
      <c r="C13" t="s">
        <v>66</v>
      </c>
      <c r="D13" s="4">
        <v>396</v>
      </c>
      <c r="E13">
        <v>396</v>
      </c>
      <c r="F13" s="7" t="s">
        <v>120</v>
      </c>
      <c r="G13">
        <f t="shared" si="0"/>
        <v>0</v>
      </c>
      <c r="H13" t="str">
        <f t="shared" si="1"/>
        <v>，202208042028370034</v>
      </c>
      <c r="I13" t="e">
        <f>VLOOKUP(A13,HOP!A:U,21,0)</f>
        <v>#N/A</v>
      </c>
      <c r="J13">
        <v>8.4</v>
      </c>
    </row>
    <row r="14" spans="1:10">
      <c r="A14">
        <v>1524839701</v>
      </c>
      <c r="B14" t="s">
        <v>32</v>
      </c>
      <c r="C14" t="s">
        <v>66</v>
      </c>
      <c r="D14" s="4">
        <v>1056</v>
      </c>
      <c r="E14">
        <v>1056</v>
      </c>
      <c r="F14" s="7" t="s">
        <v>121</v>
      </c>
      <c r="G14">
        <f t="shared" si="0"/>
        <v>0</v>
      </c>
      <c r="H14" t="str">
        <f t="shared" si="1"/>
        <v>，202208051149400025</v>
      </c>
      <c r="I14" t="e">
        <f>VLOOKUP(A14,HOP!A:U,21,0)</f>
        <v>#N/A</v>
      </c>
      <c r="J14">
        <v>8.5</v>
      </c>
    </row>
    <row r="15" spans="1:10">
      <c r="A15">
        <v>1528291760</v>
      </c>
      <c r="B15" t="s">
        <v>32</v>
      </c>
      <c r="C15" t="s">
        <v>66</v>
      </c>
      <c r="D15" s="4">
        <v>396</v>
      </c>
      <c r="E15">
        <v>396</v>
      </c>
      <c r="F15" s="7" t="s">
        <v>122</v>
      </c>
      <c r="G15">
        <f t="shared" si="0"/>
        <v>0</v>
      </c>
      <c r="H15" t="str">
        <f t="shared" si="1"/>
        <v>，202208081151080068</v>
      </c>
      <c r="I15" t="e">
        <f>VLOOKUP(A15,HOP!A:U,21,0)</f>
        <v>#N/A</v>
      </c>
      <c r="J15">
        <v>8.8</v>
      </c>
    </row>
    <row r="16" spans="1:10">
      <c r="A16">
        <v>1528783030</v>
      </c>
      <c r="B16" t="s">
        <v>66</v>
      </c>
      <c r="C16" t="s">
        <v>79</v>
      </c>
      <c r="D16" s="4">
        <v>396</v>
      </c>
      <c r="E16">
        <v>396</v>
      </c>
      <c r="F16" s="7" t="s">
        <v>123</v>
      </c>
      <c r="G16">
        <f t="shared" si="0"/>
        <v>0</v>
      </c>
      <c r="H16" t="str">
        <f t="shared" si="1"/>
        <v>，202208082202270021</v>
      </c>
      <c r="I16" t="e">
        <f>VLOOKUP(A16,HOP!A:U,21,0)</f>
        <v>#N/A</v>
      </c>
      <c r="J16">
        <v>8.8</v>
      </c>
    </row>
    <row r="17" spans="1:10">
      <c r="A17">
        <v>1529322090</v>
      </c>
      <c r="B17" t="s">
        <v>66</v>
      </c>
      <c r="C17" t="s">
        <v>79</v>
      </c>
      <c r="D17" s="4">
        <v>396</v>
      </c>
      <c r="E17">
        <v>396</v>
      </c>
      <c r="F17" s="7" t="s">
        <v>124</v>
      </c>
      <c r="G17">
        <f t="shared" si="0"/>
        <v>0</v>
      </c>
      <c r="H17" t="str">
        <f t="shared" si="1"/>
        <v>，202208090923290068</v>
      </c>
      <c r="I17" t="e">
        <f>VLOOKUP(A17,HOP!A:U,21,0)</f>
        <v>#N/A</v>
      </c>
      <c r="J17">
        <v>8.9</v>
      </c>
    </row>
    <row r="18" spans="1:10">
      <c r="A18">
        <v>1523823484</v>
      </c>
      <c r="B18" t="s">
        <v>31</v>
      </c>
      <c r="C18" t="s">
        <v>84</v>
      </c>
      <c r="D18" s="4">
        <v>1029.9</v>
      </c>
      <c r="E18">
        <v>1029.9</v>
      </c>
      <c r="F18" s="7" t="s">
        <v>125</v>
      </c>
      <c r="G18">
        <f t="shared" si="0"/>
        <v>0</v>
      </c>
      <c r="H18" t="str">
        <f t="shared" si="1"/>
        <v>，202208091202540067</v>
      </c>
      <c r="I18" t="e">
        <f>VLOOKUP(A18,HOP!A:U,21,0)</f>
        <v>#N/A</v>
      </c>
      <c r="J18">
        <v>8.9</v>
      </c>
    </row>
    <row r="19" spans="1:9">
      <c r="A19" t="s">
        <v>89</v>
      </c>
      <c r="B19" t="s">
        <v>31</v>
      </c>
      <c r="C19" t="s">
        <v>32</v>
      </c>
      <c r="D19" s="4">
        <v>200</v>
      </c>
      <c r="E19" t="str">
        <f>VLOOKUP(A19,HOP!A:L,12,0)</f>
        <v>200.00</v>
      </c>
      <c r="F19" t="str">
        <f>VLOOKUP(A19,HOP!A:C,3,0)</f>
        <v>2647676</v>
      </c>
      <c r="G19">
        <f t="shared" si="0"/>
        <v>0</v>
      </c>
      <c r="H19" t="str">
        <f t="shared" si="1"/>
        <v>，2647676</v>
      </c>
      <c r="I19" t="str">
        <f>VLOOKUP(A19,HOP!A:U,21,0)</f>
        <v>直采</v>
      </c>
    </row>
    <row r="20" spans="1:9">
      <c r="A20" t="s">
        <v>92</v>
      </c>
      <c r="B20" t="s">
        <v>32</v>
      </c>
      <c r="C20" t="s">
        <v>66</v>
      </c>
      <c r="D20" s="4">
        <v>190</v>
      </c>
      <c r="E20" t="str">
        <f>VLOOKUP(A20,HOP!A:L,12,0)</f>
        <v>190.00</v>
      </c>
      <c r="F20" t="str">
        <f>VLOOKUP(A20,HOP!A:C,3,0)</f>
        <v>2648379</v>
      </c>
      <c r="G20">
        <f t="shared" si="0"/>
        <v>0</v>
      </c>
      <c r="H20" t="str">
        <f t="shared" si="1"/>
        <v>，2648379</v>
      </c>
      <c r="I20" t="str">
        <f>VLOOKUP(A20,HOP!A:U,21,0)</f>
        <v>直采</v>
      </c>
    </row>
    <row r="21" spans="1:9">
      <c r="A21" t="s">
        <v>96</v>
      </c>
      <c r="B21" t="s">
        <v>66</v>
      </c>
      <c r="C21" t="s">
        <v>79</v>
      </c>
      <c r="D21" s="4">
        <v>190</v>
      </c>
      <c r="E21" t="str">
        <f>VLOOKUP(A21,HOP!A:L,12,0)</f>
        <v>190.00</v>
      </c>
      <c r="F21" t="str">
        <f>VLOOKUP(A21,HOP!A:C,3,0)</f>
        <v>2649696</v>
      </c>
      <c r="G21">
        <f t="shared" si="0"/>
        <v>0</v>
      </c>
      <c r="H21" t="str">
        <f t="shared" si="1"/>
        <v>，2649696</v>
      </c>
      <c r="I21" t="str">
        <f>VLOOKUP(A21,HOP!A:U,21,0)</f>
        <v>直采</v>
      </c>
    </row>
    <row r="22" spans="1:9">
      <c r="A22" t="s">
        <v>98</v>
      </c>
      <c r="B22" t="s">
        <v>66</v>
      </c>
      <c r="C22" t="s">
        <v>79</v>
      </c>
      <c r="D22" s="4">
        <v>200</v>
      </c>
      <c r="E22" t="str">
        <f>VLOOKUP(A22,HOP!A:L,12,0)</f>
        <v>200.00</v>
      </c>
      <c r="F22" t="str">
        <f>VLOOKUP(A22,HOP!A:C,3,0)</f>
        <v>2649895</v>
      </c>
      <c r="G22">
        <f t="shared" si="0"/>
        <v>0</v>
      </c>
      <c r="H22" t="str">
        <f t="shared" si="1"/>
        <v>，2649895</v>
      </c>
      <c r="I22" t="str">
        <f>VLOOKUP(A22,HOP!A:U,21,0)</f>
        <v>直采</v>
      </c>
    </row>
    <row r="23" spans="1:9">
      <c r="A23" t="s">
        <v>100</v>
      </c>
      <c r="B23" t="s">
        <v>79</v>
      </c>
      <c r="C23" t="s">
        <v>84</v>
      </c>
      <c r="D23" s="4">
        <v>200</v>
      </c>
      <c r="E23" t="str">
        <f>VLOOKUP(A23,HOP!A:L,12,0)</f>
        <v>200.00</v>
      </c>
      <c r="F23" t="str">
        <f>VLOOKUP(A23,HOP!A:C,3,0)</f>
        <v>2650851</v>
      </c>
      <c r="G23">
        <f t="shared" si="0"/>
        <v>0</v>
      </c>
      <c r="H23" t="str">
        <f t="shared" si="1"/>
        <v>，2650851</v>
      </c>
      <c r="I23" t="str">
        <f>VLOOKUP(A23,HOP!A:U,21,0)</f>
        <v>直采</v>
      </c>
    </row>
    <row r="24" spans="1:9">
      <c r="A24" t="s">
        <v>101</v>
      </c>
      <c r="B24" t="s">
        <v>84</v>
      </c>
      <c r="C24" t="s">
        <v>103</v>
      </c>
      <c r="D24" s="4">
        <v>200</v>
      </c>
      <c r="E24" t="str">
        <f>VLOOKUP(A24,HOP!A:L,12,0)</f>
        <v>200.00</v>
      </c>
      <c r="F24" t="str">
        <f>VLOOKUP(A24,HOP!A:C,3,0)</f>
        <v>2652145</v>
      </c>
      <c r="G24">
        <f t="shared" si="0"/>
        <v>0</v>
      </c>
      <c r="H24" t="str">
        <f t="shared" si="1"/>
        <v>，2652145</v>
      </c>
      <c r="I24" t="str">
        <f>VLOOKUP(A24,HOP!A:U,21,0)</f>
        <v>直采</v>
      </c>
    </row>
    <row r="26" spans="4:4">
      <c r="D26">
        <f>SUM(D2:D25)</f>
        <v>9513.9</v>
      </c>
    </row>
    <row r="27" spans="4:4">
      <c r="D27" s="5" t="s">
        <v>10</v>
      </c>
    </row>
    <row r="31" spans="1:3">
      <c r="A31" t="s">
        <v>126</v>
      </c>
      <c r="C31">
        <v>1180</v>
      </c>
    </row>
    <row r="32" spans="1:3">
      <c r="A32" t="s">
        <v>127</v>
      </c>
      <c r="C32">
        <v>8333.9</v>
      </c>
    </row>
    <row r="33" spans="1:3">
      <c r="A33" t="s">
        <v>128</v>
      </c>
      <c r="C33">
        <f>SUM(C31:C32)</f>
        <v>9513.9</v>
      </c>
    </row>
  </sheetData>
  <autoFilter ref="A1:J2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133</v>
      </c>
      <c r="F1" s="2" t="s">
        <v>20</v>
      </c>
      <c r="G1" s="2" t="s">
        <v>21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101</v>
      </c>
      <c r="B2" s="1" t="s">
        <v>148</v>
      </c>
      <c r="C2" s="1" t="s">
        <v>149</v>
      </c>
      <c r="D2" s="1" t="s">
        <v>87</v>
      </c>
      <c r="E2" s="1" t="s">
        <v>102</v>
      </c>
      <c r="F2" s="1" t="s">
        <v>148</v>
      </c>
      <c r="G2" s="1" t="s">
        <v>150</v>
      </c>
      <c r="H2" s="1" t="s">
        <v>151</v>
      </c>
      <c r="I2" s="1" t="s">
        <v>91</v>
      </c>
      <c r="J2" s="1" t="s">
        <v>152</v>
      </c>
      <c r="K2" s="1" t="s">
        <v>91</v>
      </c>
      <c r="L2" s="1" t="s">
        <v>91</v>
      </c>
      <c r="M2" s="1" t="s">
        <v>153</v>
      </c>
      <c r="N2" s="1" t="s">
        <v>153</v>
      </c>
      <c r="O2" s="1" t="s">
        <v>7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</row>
    <row r="3" s="1" customFormat="1" spans="1:21">
      <c r="A3" s="1" t="s">
        <v>100</v>
      </c>
      <c r="B3" s="1" t="s">
        <v>160</v>
      </c>
      <c r="C3" s="1" t="s">
        <v>161</v>
      </c>
      <c r="D3" s="1" t="s">
        <v>87</v>
      </c>
      <c r="E3" s="1" t="s">
        <v>99</v>
      </c>
      <c r="F3" s="1" t="s">
        <v>160</v>
      </c>
      <c r="G3" s="1" t="s">
        <v>148</v>
      </c>
      <c r="H3" s="1" t="s">
        <v>151</v>
      </c>
      <c r="I3" s="1" t="s">
        <v>91</v>
      </c>
      <c r="J3" s="1" t="s">
        <v>152</v>
      </c>
      <c r="K3" s="1" t="s">
        <v>91</v>
      </c>
      <c r="L3" s="1" t="s">
        <v>91</v>
      </c>
      <c r="M3" s="1" t="s">
        <v>153</v>
      </c>
      <c r="N3" s="1" t="s">
        <v>153</v>
      </c>
      <c r="O3" s="1" t="s">
        <v>7</v>
      </c>
      <c r="P3" s="1" t="s">
        <v>154</v>
      </c>
      <c r="Q3" s="1" t="s">
        <v>155</v>
      </c>
      <c r="R3" s="1" t="s">
        <v>162</v>
      </c>
      <c r="S3" s="1" t="s">
        <v>157</v>
      </c>
      <c r="T3" s="1" t="s">
        <v>158</v>
      </c>
      <c r="U3" s="1" t="s">
        <v>159</v>
      </c>
    </row>
    <row r="4" s="1" customFormat="1" spans="1:21">
      <c r="A4" s="1" t="s">
        <v>98</v>
      </c>
      <c r="B4" s="1" t="s">
        <v>163</v>
      </c>
      <c r="C4" s="1" t="s">
        <v>164</v>
      </c>
      <c r="D4" s="1" t="s">
        <v>87</v>
      </c>
      <c r="E4" s="1" t="s">
        <v>99</v>
      </c>
      <c r="F4" s="1" t="s">
        <v>163</v>
      </c>
      <c r="G4" s="1" t="s">
        <v>160</v>
      </c>
      <c r="H4" s="1" t="s">
        <v>151</v>
      </c>
      <c r="I4" s="1" t="s">
        <v>91</v>
      </c>
      <c r="J4" s="1" t="s">
        <v>152</v>
      </c>
      <c r="K4" s="1" t="s">
        <v>91</v>
      </c>
      <c r="L4" s="1" t="s">
        <v>91</v>
      </c>
      <c r="M4" s="1" t="s">
        <v>153</v>
      </c>
      <c r="N4" s="1" t="s">
        <v>153</v>
      </c>
      <c r="O4" s="1" t="s">
        <v>7</v>
      </c>
      <c r="P4" s="1" t="s">
        <v>154</v>
      </c>
      <c r="Q4" s="1" t="s">
        <v>155</v>
      </c>
      <c r="R4" s="1" t="s">
        <v>165</v>
      </c>
      <c r="S4" s="1" t="s">
        <v>157</v>
      </c>
      <c r="T4" s="1" t="s">
        <v>158</v>
      </c>
      <c r="U4" s="1" t="s">
        <v>159</v>
      </c>
    </row>
    <row r="5" s="1" customFormat="1" spans="1:21">
      <c r="A5" s="1" t="s">
        <v>96</v>
      </c>
      <c r="B5" s="1" t="s">
        <v>163</v>
      </c>
      <c r="C5" s="1" t="s">
        <v>166</v>
      </c>
      <c r="D5" s="1" t="s">
        <v>87</v>
      </c>
      <c r="E5" s="1" t="s">
        <v>97</v>
      </c>
      <c r="F5" s="1" t="s">
        <v>163</v>
      </c>
      <c r="G5" s="1" t="s">
        <v>160</v>
      </c>
      <c r="H5" s="1" t="s">
        <v>151</v>
      </c>
      <c r="I5" s="1" t="s">
        <v>95</v>
      </c>
      <c r="J5" s="1" t="s">
        <v>152</v>
      </c>
      <c r="K5" s="1" t="s">
        <v>95</v>
      </c>
      <c r="L5" s="1" t="s">
        <v>95</v>
      </c>
      <c r="M5" s="1" t="s">
        <v>153</v>
      </c>
      <c r="N5" s="1" t="s">
        <v>153</v>
      </c>
      <c r="O5" s="1" t="s">
        <v>7</v>
      </c>
      <c r="P5" s="1" t="s">
        <v>154</v>
      </c>
      <c r="Q5" s="1" t="s">
        <v>155</v>
      </c>
      <c r="R5" s="1" t="s">
        <v>167</v>
      </c>
      <c r="S5" s="1" t="s">
        <v>157</v>
      </c>
      <c r="T5" s="1" t="s">
        <v>158</v>
      </c>
      <c r="U5" s="1" t="s">
        <v>159</v>
      </c>
    </row>
    <row r="6" s="1" customFormat="1" spans="1:21">
      <c r="A6" s="1" t="s">
        <v>92</v>
      </c>
      <c r="B6" s="1" t="s">
        <v>168</v>
      </c>
      <c r="C6" s="1" t="s">
        <v>169</v>
      </c>
      <c r="D6" s="1" t="s">
        <v>87</v>
      </c>
      <c r="E6" s="1" t="s">
        <v>93</v>
      </c>
      <c r="F6" s="1" t="s">
        <v>168</v>
      </c>
      <c r="G6" s="1" t="s">
        <v>163</v>
      </c>
      <c r="H6" s="1" t="s">
        <v>151</v>
      </c>
      <c r="I6" s="1" t="s">
        <v>95</v>
      </c>
      <c r="J6" s="1" t="s">
        <v>152</v>
      </c>
      <c r="K6" s="1" t="s">
        <v>95</v>
      </c>
      <c r="L6" s="1" t="s">
        <v>95</v>
      </c>
      <c r="M6" s="1" t="s">
        <v>153</v>
      </c>
      <c r="N6" s="1" t="s">
        <v>153</v>
      </c>
      <c r="O6" s="1" t="s">
        <v>7</v>
      </c>
      <c r="P6" s="1" t="s">
        <v>154</v>
      </c>
      <c r="Q6" s="1" t="s">
        <v>155</v>
      </c>
      <c r="R6" s="1" t="s">
        <v>170</v>
      </c>
      <c r="S6" s="1" t="s">
        <v>157</v>
      </c>
      <c r="T6" s="1" t="s">
        <v>158</v>
      </c>
      <c r="U6" s="1" t="s">
        <v>159</v>
      </c>
    </row>
    <row r="7" s="1" customFormat="1" spans="1:21">
      <c r="A7" s="1" t="s">
        <v>89</v>
      </c>
      <c r="B7" s="1" t="s">
        <v>171</v>
      </c>
      <c r="C7" s="1" t="s">
        <v>172</v>
      </c>
      <c r="D7" s="1" t="s">
        <v>87</v>
      </c>
      <c r="E7" s="1" t="s">
        <v>90</v>
      </c>
      <c r="F7" s="1" t="s">
        <v>171</v>
      </c>
      <c r="G7" s="1" t="s">
        <v>168</v>
      </c>
      <c r="H7" s="1" t="s">
        <v>151</v>
      </c>
      <c r="I7" s="1" t="s">
        <v>91</v>
      </c>
      <c r="J7" s="1" t="s">
        <v>152</v>
      </c>
      <c r="K7" s="1" t="s">
        <v>91</v>
      </c>
      <c r="L7" s="1" t="s">
        <v>91</v>
      </c>
      <c r="M7" s="1" t="s">
        <v>153</v>
      </c>
      <c r="N7" s="1" t="s">
        <v>153</v>
      </c>
      <c r="O7" s="1" t="s">
        <v>7</v>
      </c>
      <c r="P7" s="1" t="s">
        <v>154</v>
      </c>
      <c r="Q7" s="1" t="s">
        <v>155</v>
      </c>
      <c r="R7" s="1" t="s">
        <v>173</v>
      </c>
      <c r="S7" s="1" t="s">
        <v>157</v>
      </c>
      <c r="T7" s="1" t="s">
        <v>158</v>
      </c>
      <c r="U7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2022-08-16T08:02:17Z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958D7725C7C642B696B3BEBFCF82C5DD</vt:lpwstr>
  </property>
  <property fmtid="{D5CDD505-2E9C-101B-9397-08002B2CF9AE}" pid="3" name="KSOProductBuildVer">
    <vt:lpwstr>2052-11.1.0.12302</vt:lpwstr>
  </property>
</Properties>
</file>