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<sst xmlns="http://schemas.openxmlformats.org/spreadsheetml/2006/main" count="374" uniqueCount="182">
  <si>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</si>
  <si>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</si>
  <si>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</si>
  <si>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</si>
  <si>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</si>
  <si>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</si>
  <si>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</si>
  <si>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</si>
  <si>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</si>
  <si>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</si>
  <si>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</si>
  <si>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</si>
  <si>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</si>
  <si>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</si>
  <si>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</si>
  <si>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</si>
  <si>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</si>
  <si>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</si>
  <si>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</si>
  <si>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</si>
  <si>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</si>
  <si>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</si>
  <si>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</si>
  <si>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</si>
  <si>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</si>
  <si>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17940886302	</t>
  </si>
  <si>
    <t>Ctrip</t>
  </si>
  <si>
    <t>正常</t>
  </si>
  <si>
    <t>[瓜拉丁加奴]布蒂大酒店(Grand Puteri Hotel)(37197140)</t>
  </si>
  <si>
    <t>豪华房(双床)&lt;不退款&gt;&lt;2人入住&gt;</t>
  </si>
  <si>
    <t>USD</t>
  </si>
  <si>
    <t>Aini Yahya/Noor,Aini Yahya/Noor</t>
  </si>
  <si>
    <t>CA5326220819USD</t>
  </si>
  <si>
    <t>未提现</t>
  </si>
  <si>
    <t>携程开票</t>
  </si>
  <si>
    <t xml:space="preserve">	</t>
  </si>
  <si>
    <t xml:space="preserve">Acknowledged	</t>
  </si>
  <si>
    <t xml:space="preserve">18038952971	</t>
  </si>
  <si>
    <t>[罗马]锡拉库萨瑞伊里酒店(Raeli Hotel Siracusa)(37241074)</t>
  </si>
  <si>
    <t>标准房&lt;不退款&gt;&lt;2人入住&gt;</t>
  </si>
  <si>
    <t>Barzaghi/Maurizio,Boletti/Giovanna</t>
  </si>
  <si>
    <t xml:space="preserve">2574031	</t>
  </si>
  <si>
    <t xml:space="preserve">18096533110	</t>
  </si>
  <si>
    <t>[潘切]翠竹村庄海滩水疗度假酒店(Bamboo Village Beach Resort &amp; Spa)(39042708)</t>
  </si>
  <si>
    <t>园景豪华房&lt;不退款&gt;&lt;2人入住&gt;</t>
  </si>
  <si>
    <t>LEE/GEONHUI,LEE/JIEUN</t>
  </si>
  <si>
    <t xml:space="preserve">79208	</t>
  </si>
  <si>
    <t xml:space="preserve">18213978435	</t>
  </si>
  <si>
    <t>[罗马]罗马地中海贝托亚酒店(Bettoja Hotel Mediterraneo Rome)(37211490)</t>
  </si>
  <si>
    <t>经典房&lt;不退款&gt;&lt;2人入住&gt;</t>
  </si>
  <si>
    <t>Prakash Verma/Nakul,Prakash Verma/Nakul</t>
  </si>
  <si>
    <t xml:space="preserve">2603693	</t>
  </si>
  <si>
    <t xml:space="preserve">373036	</t>
  </si>
  <si>
    <t xml:space="preserve">18686318562	</t>
  </si>
  <si>
    <t>[灵伍德]原白鹿 - 令伍特马斯顿旅馆(Original White Hart, Ringwood by Marston's Inns)(46059821)</t>
  </si>
  <si>
    <t>标准双人间&lt;不退款&gt;&lt;2人入住&gt;</t>
  </si>
  <si>
    <t>Gardner/Ron</t>
  </si>
  <si>
    <t xml:space="preserve">2648915	</t>
  </si>
  <si>
    <t xml:space="preserve">RL29471597	</t>
  </si>
  <si>
    <t xml:space="preserve">18742888710	</t>
  </si>
  <si>
    <t>[石头城]斯通豪斯百思博客酒店(Stone House Hotel ‘A Bespoke Hotel’)(46068559)</t>
  </si>
  <si>
    <t>经典双人间&lt;不退款&gt;&lt;2人入住&gt;</t>
  </si>
  <si>
    <t>Jarman/Sara,Davies/Lauren</t>
  </si>
  <si>
    <t xml:space="preserve">RL29560935	</t>
  </si>
  <si>
    <t xml:space="preserve">18746972608	</t>
  </si>
  <si>
    <t>[迪拜]迪拜克里克喜来登酒店(Sheraton Dubai Creek Hotel &amp; Towers)(37220760)</t>
  </si>
  <si>
    <t>豪华城景房&lt;2人入住&gt;&lt;IBU黄金会员专享&gt;&lt;不退款&gt;</t>
  </si>
  <si>
    <t>HEYDARI/REZA</t>
  </si>
  <si>
    <t xml:space="preserve">2654846	</t>
  </si>
  <si>
    <t xml:space="preserve">From Allocation	</t>
  </si>
  <si>
    <t xml:space="preserve">18747120771	</t>
  </si>
  <si>
    <t>[巴黎]乔其特餐厅酒店(Hôtel Restaurant Georgette)(39660455)</t>
  </si>
  <si>
    <t>高级房间&lt;2人入住&gt;&lt;不退款&gt;</t>
  </si>
  <si>
    <t>Valencia/Erandeeny</t>
  </si>
  <si>
    <t xml:space="preserve">2654872	</t>
  </si>
  <si>
    <t xml:space="preserve">1994600484	</t>
  </si>
  <si>
    <t xml:space="preserve">18752473386	</t>
  </si>
  <si>
    <t>ZHONG/HAIYING,CHEN/YITING</t>
  </si>
  <si>
    <t xml:space="preserve">241292	</t>
  </si>
  <si>
    <t xml:space="preserve">18761186084	</t>
  </si>
  <si>
    <t>[纽约]纽约57酒店(Hotel 57 New York City)(39053898)</t>
  </si>
  <si>
    <t>高级大号床客房&lt;2人入住&gt;&lt;IBU黄金会员专享&gt;&lt;不退款&gt;</t>
  </si>
  <si>
    <t>Algahtani/Rawan</t>
  </si>
  <si>
    <t>，</t>
  </si>
  <si>
    <t>A220819104722481</t>
  </si>
  <si>
    <t>USD / HKD 当前参考汇率: 7.84604</t>
  </si>
  <si>
    <t>总计：1293 USD/
10144.93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</si>
  <si>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</si>
  <si>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</si>
  <si>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</si>
  <si>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</si>
  <si>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</si>
  <si>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</si>
  <si>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</si>
  <si>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</si>
  <si>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</si>
  <si>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</si>
  <si>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</si>
  <si>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</si>
  <si>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</si>
  <si>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</si>
  <si>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</si>
  <si>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</si>
  <si>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</si>
  <si>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</si>
  <si>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</si>
  <si>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2656003</t>
  </si>
  <si>
    <t>纽约57酒店</t>
  </si>
  <si>
    <t>Algahtani Rawan</t>
  </si>
  <si>
    <t>2022-08-16</t>
  </si>
  <si>
    <t>退房日周结</t>
  </si>
  <si>
    <t>1277.41</t>
  </si>
  <si>
    <t>189.00</t>
  </si>
  <si>
    <t>0</t>
  </si>
  <si>
    <t>0.00</t>
  </si>
  <si>
    <t>携程盛景国际直连</t>
  </si>
  <si>
    <t>01.010677</t>
  </si>
  <si>
    <t>2022-08-15 17:21:36</t>
  </si>
  <si>
    <t>否</t>
  </si>
  <si>
    <t>汇智国际旅游发展有限公司</t>
  </si>
  <si>
    <t>直连</t>
  </si>
  <si>
    <t>2022-08-14</t>
  </si>
  <si>
    <t>2655212</t>
  </si>
  <si>
    <t>迪拜河喜来登大酒店</t>
  </si>
  <si>
    <t>ZHONG HAIYING,CHEN YITING</t>
  </si>
  <si>
    <t>385.25</t>
  </si>
  <si>
    <t>57.00</t>
  </si>
  <si>
    <t>2022-08-14 21:00:51</t>
  </si>
  <si>
    <t>2654872</t>
  </si>
  <si>
    <t>佐治尔酒店</t>
  </si>
  <si>
    <t>Valencia Erandeeny</t>
  </si>
  <si>
    <t>696.16</t>
  </si>
  <si>
    <t>103.00</t>
  </si>
  <si>
    <t>2022-08-14 14:35:18</t>
  </si>
  <si>
    <t>2654846</t>
  </si>
  <si>
    <t>HEYDARI REZA</t>
  </si>
  <si>
    <t>986.78</t>
  </si>
  <si>
    <t>146.00</t>
  </si>
  <si>
    <t>2022-08-14 14:00:20</t>
  </si>
  <si>
    <t>2022-08-13</t>
  </si>
  <si>
    <t>2654319</t>
  </si>
  <si>
    <t>斯通豪斯酒店</t>
  </si>
  <si>
    <t>Jarman Sara,Davies Lauren</t>
  </si>
  <si>
    <t>581.26</t>
  </si>
  <si>
    <t>86.00</t>
  </si>
  <si>
    <t>2022-08-13 22:09:30</t>
  </si>
  <si>
    <t>2022-08-09</t>
  </si>
  <si>
    <t>2648915</t>
  </si>
  <si>
    <t>原白鹿马斯顿客栈酒店</t>
  </si>
  <si>
    <t>Gardner Ron</t>
  </si>
  <si>
    <t>650.77</t>
  </si>
  <si>
    <t>96.00</t>
  </si>
  <si>
    <t>2022-08-09 01:15:37</t>
  </si>
  <si>
    <t>2022-06-26</t>
  </si>
  <si>
    <t>2603693</t>
  </si>
  <si>
    <t>罗马地中海贝托亚酒店</t>
  </si>
  <si>
    <t>Prakash Verma Nakul,Prakash Verma Nakul</t>
  </si>
  <si>
    <t>2092.02</t>
  </si>
  <si>
    <t>312.00</t>
  </si>
  <si>
    <t>2022-06-26 16:56:09</t>
  </si>
  <si>
    <t>2022-06-11</t>
  </si>
  <si>
    <t>2586549</t>
  </si>
  <si>
    <t>翠竹村庄海滩水疗度假酒店</t>
  </si>
  <si>
    <t>LEE GEONHUI,LEE JIEUN</t>
  </si>
  <si>
    <t>396.67</t>
  </si>
  <si>
    <t>59.00</t>
  </si>
  <si>
    <t>2022-06-11 17:36:28</t>
  </si>
  <si>
    <t>2022-06-02</t>
  </si>
  <si>
    <t>2574031</t>
  </si>
  <si>
    <t>锡拉库扎酒店</t>
  </si>
  <si>
    <t>Barzaghi Maurizio,Boletti Giovanna</t>
  </si>
  <si>
    <t>2022-08-12</t>
  </si>
  <si>
    <t>1420.55</t>
  </si>
  <si>
    <t>212.00</t>
  </si>
  <si>
    <t>2022-06-02 16:31:18</t>
  </si>
  <si>
    <t>2022-05-16</t>
  </si>
  <si>
    <t>2552956</t>
  </si>
  <si>
    <t>布蒂大酒店</t>
  </si>
  <si>
    <t>Aini Yahya Noor,Aini Yahya Noor</t>
  </si>
  <si>
    <t>224.57</t>
  </si>
  <si>
    <t>33.00</t>
  </si>
  <si>
    <t>2022-05-16 11:08:28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</si>
</sst>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628650</xdr:colOff>
      <xdr:row>52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401425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44788</v>
      </c>
      <c r="G2" s="6">
        <v>44789</v>
      </c>
      <c r="H2" s="4">
        <v>1</v>
      </c>
      <c r="I2" s="4">
        <v>1</v>
      </c>
      <c r="J2" s="4">
        <v>1</v>
      </c>
      <c r="K2" s="4" t="s">
        <v>30</v>
      </c>
      <c r="L2" s="4">
        <v>33</v>
      </c>
      <c r="M2" s="4">
        <v>33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44792</v>
      </c>
      <c r="T2" s="4" t="s">
        <v>34</v>
      </c>
      <c r="U2" s="4">
        <v>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44785</v>
      </c>
      <c r="G3" s="6">
        <v>44789</v>
      </c>
      <c r="H3" s="4">
        <v>1</v>
      </c>
      <c r="I3" s="4">
        <v>4</v>
      </c>
      <c r="J3" s="4">
        <v>4</v>
      </c>
      <c r="K3" s="4" t="s">
        <v>30</v>
      </c>
      <c r="L3" s="4">
        <v>212</v>
      </c>
      <c r="M3" s="4">
        <v>212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44714</v>
      </c>
      <c r="S3" s="6">
        <v>44792</v>
      </c>
      <c r="T3" s="4" t="s">
        <v>34</v>
      </c>
      <c r="U3" s="4">
        <v>212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44788</v>
      </c>
      <c r="G4" s="6">
        <v>44789</v>
      </c>
      <c r="H4" s="4">
        <v>1</v>
      </c>
      <c r="I4" s="4">
        <v>1</v>
      </c>
      <c r="J4" s="4">
        <v>1</v>
      </c>
      <c r="K4" s="4" t="s">
        <v>30</v>
      </c>
      <c r="L4" s="4">
        <v>59</v>
      </c>
      <c r="M4" s="4">
        <v>59</v>
      </c>
      <c r="N4" s="4" t="s">
        <v>45</v>
      </c>
      <c r="O4" s="4" t="s">
        <v>32</v>
      </c>
      <c r="P4" s="4" t="s">
        <v>33</v>
      </c>
      <c r="Q4" s="4">
        <v>0</v>
      </c>
      <c r="R4" s="7">
        <v>44723</v>
      </c>
      <c r="S4" s="6">
        <v>44792</v>
      </c>
      <c r="T4" s="4" t="s">
        <v>34</v>
      </c>
      <c r="U4" s="4">
        <v>59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44786</v>
      </c>
      <c r="G5" s="6">
        <v>44789</v>
      </c>
      <c r="H5" s="4">
        <v>1</v>
      </c>
      <c r="I5" s="4">
        <v>3</v>
      </c>
      <c r="J5" s="4">
        <v>3</v>
      </c>
      <c r="K5" s="4" t="s">
        <v>30</v>
      </c>
      <c r="L5" s="4">
        <v>312</v>
      </c>
      <c r="M5" s="4">
        <v>312</v>
      </c>
      <c r="N5" s="4" t="s">
        <v>50</v>
      </c>
      <c r="O5" s="4" t="s">
        <v>32</v>
      </c>
      <c r="P5" s="4" t="s">
        <v>33</v>
      </c>
      <c r="Q5" s="4">
        <v>0</v>
      </c>
      <c r="R5" s="7">
        <v>44738</v>
      </c>
      <c r="S5" s="6">
        <v>44792</v>
      </c>
      <c r="T5" s="4" t="s">
        <v>34</v>
      </c>
      <c r="U5" s="4">
        <v>312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44788</v>
      </c>
      <c r="G6" s="6">
        <v>44789</v>
      </c>
      <c r="H6" s="4">
        <v>1</v>
      </c>
      <c r="I6" s="4">
        <v>1</v>
      </c>
      <c r="J6" s="4">
        <v>1</v>
      </c>
      <c r="K6" s="4" t="s">
        <v>30</v>
      </c>
      <c r="L6" s="4">
        <v>96</v>
      </c>
      <c r="M6" s="4">
        <v>96</v>
      </c>
      <c r="N6" s="4" t="s">
        <v>56</v>
      </c>
      <c r="O6" s="4" t="s">
        <v>32</v>
      </c>
      <c r="P6" s="4" t="s">
        <v>33</v>
      </c>
      <c r="Q6" s="4">
        <v>0</v>
      </c>
      <c r="R6" s="7">
        <v>44782</v>
      </c>
      <c r="S6" s="6">
        <v>44792</v>
      </c>
      <c r="T6" s="4" t="s">
        <v>34</v>
      </c>
      <c r="U6" s="4">
        <v>96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44788</v>
      </c>
      <c r="G7" s="6">
        <v>44789</v>
      </c>
      <c r="H7" s="4">
        <v>1</v>
      </c>
      <c r="I7" s="4">
        <v>1</v>
      </c>
      <c r="J7" s="4">
        <v>1</v>
      </c>
      <c r="K7" s="4" t="s">
        <v>30</v>
      </c>
      <c r="L7" s="4">
        <v>86</v>
      </c>
      <c r="M7" s="4">
        <v>86</v>
      </c>
      <c r="N7" s="4" t="s">
        <v>62</v>
      </c>
      <c r="O7" s="4" t="s">
        <v>32</v>
      </c>
      <c r="P7" s="4" t="s">
        <v>33</v>
      </c>
      <c r="Q7" s="4">
        <v>0</v>
      </c>
      <c r="R7" s="7">
        <v>44786</v>
      </c>
      <c r="S7" s="6">
        <v>44792</v>
      </c>
      <c r="T7" s="4" t="s">
        <v>34</v>
      </c>
      <c r="U7" s="4">
        <v>86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44787</v>
      </c>
      <c r="G8" s="6">
        <v>44789</v>
      </c>
      <c r="H8" s="4">
        <v>1</v>
      </c>
      <c r="I8" s="4">
        <v>2</v>
      </c>
      <c r="J8" s="4">
        <v>2</v>
      </c>
      <c r="K8" s="4" t="s">
        <v>30</v>
      </c>
      <c r="L8" s="4">
        <v>146</v>
      </c>
      <c r="M8" s="4">
        <v>146</v>
      </c>
      <c r="N8" s="4" t="s">
        <v>67</v>
      </c>
      <c r="O8" s="4" t="s">
        <v>32</v>
      </c>
      <c r="P8" s="4" t="s">
        <v>33</v>
      </c>
      <c r="Q8" s="4">
        <v>0</v>
      </c>
      <c r="R8" s="7">
        <v>44787</v>
      </c>
      <c r="S8" s="6">
        <v>44792</v>
      </c>
      <c r="T8" s="4" t="s">
        <v>34</v>
      </c>
      <c r="U8" s="4">
        <v>146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44788</v>
      </c>
      <c r="G9" s="6">
        <v>44789</v>
      </c>
      <c r="H9" s="4">
        <v>1</v>
      </c>
      <c r="I9" s="4">
        <v>1</v>
      </c>
      <c r="J9" s="4">
        <v>1</v>
      </c>
      <c r="K9" s="4" t="s">
        <v>30</v>
      </c>
      <c r="L9" s="4">
        <v>103</v>
      </c>
      <c r="M9" s="4">
        <v>103</v>
      </c>
      <c r="N9" s="4" t="s">
        <v>73</v>
      </c>
      <c r="O9" s="4" t="s">
        <v>32</v>
      </c>
      <c r="P9" s="4" t="s">
        <v>33</v>
      </c>
      <c r="Q9" s="4">
        <v>0</v>
      </c>
      <c r="R9" s="7">
        <v>44787</v>
      </c>
      <c r="S9" s="6">
        <v>44792</v>
      </c>
      <c r="T9" s="4" t="s">
        <v>34</v>
      </c>
      <c r="U9" s="4">
        <v>103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44788</v>
      </c>
      <c r="G10" s="6">
        <v>44789</v>
      </c>
      <c r="H10" s="4">
        <v>1</v>
      </c>
      <c r="I10" s="4">
        <v>1</v>
      </c>
      <c r="J10" s="4">
        <v>1</v>
      </c>
      <c r="K10" s="4" t="s">
        <v>30</v>
      </c>
      <c r="L10" s="4">
        <v>57</v>
      </c>
      <c r="M10" s="4">
        <v>57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44787</v>
      </c>
      <c r="S10" s="6">
        <v>44792</v>
      </c>
      <c r="T10" s="4" t="s">
        <v>34</v>
      </c>
      <c r="U10" s="4">
        <v>57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44788</v>
      </c>
      <c r="G11" s="6">
        <v>44789</v>
      </c>
      <c r="H11" s="4">
        <v>1</v>
      </c>
      <c r="I11" s="4">
        <v>1</v>
      </c>
      <c r="J11" s="4">
        <v>1</v>
      </c>
      <c r="K11" s="4" t="s">
        <v>30</v>
      </c>
      <c r="L11" s="4">
        <v>189</v>
      </c>
      <c r="M11" s="4">
        <v>189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44788</v>
      </c>
      <c r="S11" s="6">
        <v>44792</v>
      </c>
      <c r="T11" s="4" t="s">
        <v>34</v>
      </c>
      <c r="U11" s="4">
        <v>189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17940886302</v>
      </c>
      <c r="B2" s="6">
        <v>44788</v>
      </c>
      <c r="C2" s="6">
        <v>44789</v>
      </c>
      <c r="D2" s="4">
        <v>33</v>
      </c>
      <c r="E2" s="4" t="str">
        <f>VLOOKUP(A2,HOP!A:L,12,0)</f>
        <v>33.00</v>
      </c>
      <c r="F2" s="4" t="str">
        <f>VLOOKUP(A2,HOP!A:C,3,0)</f>
        <v>2552956</v>
      </c>
      <c r="G2" s="4">
        <f>D2-E2</f>
        <v>0</v>
      </c>
      <c r="H2" s="4" t="str">
        <f>$H$1&amp;F2</f>
        <v>，2552956</v>
      </c>
      <c r="I2" s="4" t="str">
        <f>VLOOKUP(A2,HOP!A:U,21,0)</f>
        <v>直连</v>
      </c>
    </row>
    <row r="3" s="4" customFormat="1" spans="1:9">
      <c r="A3" s="5">
        <v>18038952971</v>
      </c>
      <c r="B3" s="6">
        <v>44785</v>
      </c>
      <c r="C3" s="6">
        <v>44789</v>
      </c>
      <c r="D3" s="4">
        <v>212</v>
      </c>
      <c r="E3" s="4" t="str">
        <f>VLOOKUP(A3,HOP!A:L,12,0)</f>
        <v>212.00</v>
      </c>
      <c r="F3" s="4" t="str">
        <f>VLOOKUP(A3,HOP!A:C,3,0)</f>
        <v>2574031</v>
      </c>
      <c r="G3" s="4">
        <f t="shared" ref="G3:G11" si="0">D3-E3</f>
        <v>0</v>
      </c>
      <c r="H3" s="4" t="str">
        <f t="shared" ref="H3:H11" si="1">$H$1&amp;F3</f>
        <v>，2574031</v>
      </c>
      <c r="I3" s="4" t="str">
        <f>VLOOKUP(A3,HOP!A:U,21,0)</f>
        <v>直连</v>
      </c>
    </row>
    <row r="4" s="4" customFormat="1" spans="1:9">
      <c r="A4" s="5">
        <v>18096533110</v>
      </c>
      <c r="B4" s="6">
        <v>44788</v>
      </c>
      <c r="C4" s="6">
        <v>44789</v>
      </c>
      <c r="D4" s="4">
        <v>59</v>
      </c>
      <c r="E4" s="4" t="str">
        <f>VLOOKUP(A4,HOP!A:L,12,0)</f>
        <v>59.00</v>
      </c>
      <c r="F4" s="4" t="str">
        <f>VLOOKUP(A4,HOP!A:C,3,0)</f>
        <v>2586549</v>
      </c>
      <c r="G4" s="4">
        <f t="shared" si="0"/>
        <v>0</v>
      </c>
      <c r="H4" s="4" t="str">
        <f t="shared" si="1"/>
        <v>，2586549</v>
      </c>
      <c r="I4" s="4" t="str">
        <f>VLOOKUP(A4,HOP!A:U,21,0)</f>
        <v>直连</v>
      </c>
    </row>
    <row r="5" s="4" customFormat="1" spans="1:9">
      <c r="A5" s="5">
        <v>18213978435</v>
      </c>
      <c r="B5" s="6">
        <v>44786</v>
      </c>
      <c r="C5" s="6">
        <v>44789</v>
      </c>
      <c r="D5" s="4">
        <v>312</v>
      </c>
      <c r="E5" s="4" t="str">
        <f>VLOOKUP(A5,HOP!A:L,12,0)</f>
        <v>312.00</v>
      </c>
      <c r="F5" s="4" t="str">
        <f>VLOOKUP(A5,HOP!A:C,3,0)</f>
        <v>2603693</v>
      </c>
      <c r="G5" s="4">
        <f t="shared" si="0"/>
        <v>0</v>
      </c>
      <c r="H5" s="4" t="str">
        <f t="shared" si="1"/>
        <v>，2603693</v>
      </c>
      <c r="I5" s="4" t="str">
        <f>VLOOKUP(A5,HOP!A:U,21,0)</f>
        <v>直连</v>
      </c>
    </row>
    <row r="6" s="4" customFormat="1" spans="1:9">
      <c r="A6" s="5">
        <v>18686318562</v>
      </c>
      <c r="B6" s="6">
        <v>44788</v>
      </c>
      <c r="C6" s="6">
        <v>44789</v>
      </c>
      <c r="D6" s="4">
        <v>96</v>
      </c>
      <c r="E6" s="4" t="str">
        <f>VLOOKUP(A6,HOP!A:L,12,0)</f>
        <v>96.00</v>
      </c>
      <c r="F6" s="4" t="str">
        <f>VLOOKUP(A6,HOP!A:C,3,0)</f>
        <v>2648915</v>
      </c>
      <c r="G6" s="4">
        <f t="shared" si="0"/>
        <v>0</v>
      </c>
      <c r="H6" s="4" t="str">
        <f t="shared" si="1"/>
        <v>，2648915</v>
      </c>
      <c r="I6" s="4" t="str">
        <f>VLOOKUP(A6,HOP!A:U,21,0)</f>
        <v>直连</v>
      </c>
    </row>
    <row r="7" s="4" customFormat="1" spans="1:9">
      <c r="A7" s="5">
        <v>18742888710</v>
      </c>
      <c r="B7" s="6">
        <v>44788</v>
      </c>
      <c r="C7" s="6">
        <v>44789</v>
      </c>
      <c r="D7" s="4">
        <v>86</v>
      </c>
      <c r="E7" s="4" t="str">
        <f>VLOOKUP(A7,HOP!A:L,12,0)</f>
        <v>86.00</v>
      </c>
      <c r="F7" s="4" t="str">
        <f>VLOOKUP(A7,HOP!A:C,3,0)</f>
        <v>2654319</v>
      </c>
      <c r="G7" s="4">
        <f t="shared" si="0"/>
        <v>0</v>
      </c>
      <c r="H7" s="4" t="str">
        <f t="shared" si="1"/>
        <v>，2654319</v>
      </c>
      <c r="I7" s="4" t="str">
        <f>VLOOKUP(A7,HOP!A:U,21,0)</f>
        <v>直连</v>
      </c>
    </row>
    <row r="8" s="4" customFormat="1" spans="1:9">
      <c r="A8" s="5">
        <v>18746972608</v>
      </c>
      <c r="B8" s="6">
        <v>44787</v>
      </c>
      <c r="C8" s="6">
        <v>44789</v>
      </c>
      <c r="D8" s="4">
        <v>146</v>
      </c>
      <c r="E8" s="4" t="str">
        <f>VLOOKUP(A8,HOP!A:L,12,0)</f>
        <v>146.00</v>
      </c>
      <c r="F8" s="4" t="str">
        <f>VLOOKUP(A8,HOP!A:C,3,0)</f>
        <v>2654846</v>
      </c>
      <c r="G8" s="4">
        <f t="shared" si="0"/>
        <v>0</v>
      </c>
      <c r="H8" s="4" t="str">
        <f t="shared" si="1"/>
        <v>，2654846</v>
      </c>
      <c r="I8" s="4" t="str">
        <f>VLOOKUP(A8,HOP!A:U,21,0)</f>
        <v>直连</v>
      </c>
    </row>
    <row r="9" s="4" customFormat="1" spans="1:9">
      <c r="A9" s="5">
        <v>18747120771</v>
      </c>
      <c r="B9" s="6">
        <v>44788</v>
      </c>
      <c r="C9" s="6">
        <v>44789</v>
      </c>
      <c r="D9" s="4">
        <v>103</v>
      </c>
      <c r="E9" s="4" t="str">
        <f>VLOOKUP(A9,HOP!A:L,12,0)</f>
        <v>103.00</v>
      </c>
      <c r="F9" s="4" t="str">
        <f>VLOOKUP(A9,HOP!A:C,3,0)</f>
        <v>2654872</v>
      </c>
      <c r="G9" s="4">
        <f t="shared" si="0"/>
        <v>0</v>
      </c>
      <c r="H9" s="4" t="str">
        <f t="shared" si="1"/>
        <v>，2654872</v>
      </c>
      <c r="I9" s="4" t="str">
        <f>VLOOKUP(A9,HOP!A:U,21,0)</f>
        <v>直连</v>
      </c>
    </row>
    <row r="10" s="4" customFormat="1" spans="1:9">
      <c r="A10" s="5">
        <v>18752473386</v>
      </c>
      <c r="B10" s="6">
        <v>44788</v>
      </c>
      <c r="C10" s="6">
        <v>44789</v>
      </c>
      <c r="D10" s="4">
        <v>57</v>
      </c>
      <c r="E10" s="4" t="str">
        <f>VLOOKUP(A10,HOP!A:L,12,0)</f>
        <v>57.00</v>
      </c>
      <c r="F10" s="4" t="str">
        <f>VLOOKUP(A10,HOP!A:C,3,0)</f>
        <v>2655212</v>
      </c>
      <c r="G10" s="4">
        <f t="shared" si="0"/>
        <v>0</v>
      </c>
      <c r="H10" s="4" t="str">
        <f t="shared" si="1"/>
        <v>，2655212</v>
      </c>
      <c r="I10" s="4" t="str">
        <f>VLOOKUP(A10,HOP!A:U,21,0)</f>
        <v>直连</v>
      </c>
    </row>
    <row r="11" s="4" customFormat="1" spans="1:9">
      <c r="A11" s="5">
        <v>18761186084</v>
      </c>
      <c r="B11" s="6">
        <v>44788</v>
      </c>
      <c r="C11" s="6">
        <v>44789</v>
      </c>
      <c r="D11" s="4">
        <v>189</v>
      </c>
      <c r="E11" s="4" t="str">
        <f>VLOOKUP(A11,HOP!A:L,12,0)</f>
        <v>189.00</v>
      </c>
      <c r="F11" s="4" t="str">
        <f>VLOOKUP(A11,HOP!A:C,3,0)</f>
        <v>2656003</v>
      </c>
      <c r="G11" s="4">
        <f t="shared" si="0"/>
        <v>0</v>
      </c>
      <c r="H11" s="4" t="str">
        <f t="shared" si="1"/>
        <v>，2656003</v>
      </c>
      <c r="I11" s="4" t="str">
        <f>VLOOKUP(A11,HOP!A:U,21,0)</f>
        <v>直连</v>
      </c>
    </row>
    <row r="13" spans="4:4">
      <c r="D13" s="4">
        <f>SUM(D2:D12)</f>
        <v>1293</v>
      </c>
    </row>
    <row r="20" spans="1:1">
      <c r="A20" s="4" t="s">
        <v>84</v>
      </c>
    </row>
    <row r="21" spans="1:1">
      <c r="A21" s="4" t="s">
        <v>85</v>
      </c>
    </row>
    <row r="22" spans="1:1">
      <c r="A22" s="4" t="s">
        <v>86</v>
      </c>
    </row>
  </sheetData>
  <autoFilter ref="A1:XFD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</row>
    <row r="2" s="1" customFormat="1" spans="1:21">
      <c r="A2" s="3">
        <v>18761186084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105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18752473386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105</v>
      </c>
      <c r="G3" s="1" t="s">
        <v>109</v>
      </c>
      <c r="H3" s="1" t="s">
        <v>110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127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18747120771</v>
      </c>
      <c r="B4" s="1" t="s">
        <v>121</v>
      </c>
      <c r="C4" s="1" t="s">
        <v>128</v>
      </c>
      <c r="D4" s="1" t="s">
        <v>129</v>
      </c>
      <c r="E4" s="1" t="s">
        <v>130</v>
      </c>
      <c r="F4" s="1" t="s">
        <v>105</v>
      </c>
      <c r="G4" s="1" t="s">
        <v>109</v>
      </c>
      <c r="H4" s="1" t="s">
        <v>110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133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18746972608</v>
      </c>
      <c r="B5" s="1" t="s">
        <v>121</v>
      </c>
      <c r="C5" s="1" t="s">
        <v>134</v>
      </c>
      <c r="D5" s="1" t="s">
        <v>123</v>
      </c>
      <c r="E5" s="1" t="s">
        <v>135</v>
      </c>
      <c r="F5" s="1" t="s">
        <v>121</v>
      </c>
      <c r="G5" s="1" t="s">
        <v>109</v>
      </c>
      <c r="H5" s="1" t="s">
        <v>110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138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18742888710</v>
      </c>
      <c r="B6" s="1" t="s">
        <v>139</v>
      </c>
      <c r="C6" s="1" t="s">
        <v>140</v>
      </c>
      <c r="D6" s="1" t="s">
        <v>141</v>
      </c>
      <c r="E6" s="1" t="s">
        <v>142</v>
      </c>
      <c r="F6" s="1" t="s">
        <v>105</v>
      </c>
      <c r="G6" s="1" t="s">
        <v>109</v>
      </c>
      <c r="H6" s="1" t="s">
        <v>110</v>
      </c>
      <c r="I6" s="1" t="s">
        <v>143</v>
      </c>
      <c r="J6" s="1" t="s">
        <v>30</v>
      </c>
      <c r="K6" s="1" t="s">
        <v>144</v>
      </c>
      <c r="L6" s="1" t="s">
        <v>144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145</v>
      </c>
      <c r="S6" s="1" t="s">
        <v>118</v>
      </c>
      <c r="T6" s="1" t="s">
        <v>119</v>
      </c>
      <c r="U6" s="1" t="s">
        <v>120</v>
      </c>
    </row>
    <row r="7" s="1" customFormat="1" spans="1:21">
      <c r="A7" s="3">
        <v>18686318562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105</v>
      </c>
      <c r="G7" s="1" t="s">
        <v>109</v>
      </c>
      <c r="H7" s="1" t="s">
        <v>110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152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18213978435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139</v>
      </c>
      <c r="G8" s="1" t="s">
        <v>109</v>
      </c>
      <c r="H8" s="1" t="s">
        <v>110</v>
      </c>
      <c r="I8" s="1" t="s">
        <v>157</v>
      </c>
      <c r="J8" s="1" t="s">
        <v>30</v>
      </c>
      <c r="K8" s="1" t="s">
        <v>158</v>
      </c>
      <c r="L8" s="1" t="s">
        <v>158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159</v>
      </c>
      <c r="S8" s="1" t="s">
        <v>118</v>
      </c>
      <c r="T8" s="1" t="s">
        <v>119</v>
      </c>
      <c r="U8" s="1" t="s">
        <v>120</v>
      </c>
    </row>
    <row r="9" s="1" customFormat="1" spans="1:21">
      <c r="A9" s="3">
        <v>18096533110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105</v>
      </c>
      <c r="G9" s="1" t="s">
        <v>109</v>
      </c>
      <c r="H9" s="1" t="s">
        <v>110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166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18038952971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171</v>
      </c>
      <c r="G10" s="1" t="s">
        <v>109</v>
      </c>
      <c r="H10" s="1" t="s">
        <v>110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174</v>
      </c>
      <c r="S10" s="1" t="s">
        <v>118</v>
      </c>
      <c r="T10" s="1" t="s">
        <v>119</v>
      </c>
      <c r="U10" s="1" t="s">
        <v>120</v>
      </c>
    </row>
    <row r="11" s="1" customFormat="1" spans="1:21">
      <c r="A11" s="3">
        <v>17940886302</v>
      </c>
      <c r="B11" s="1" t="s">
        <v>175</v>
      </c>
      <c r="C11" s="1" t="s">
        <v>176</v>
      </c>
      <c r="D11" s="1" t="s">
        <v>177</v>
      </c>
      <c r="E11" s="1" t="s">
        <v>178</v>
      </c>
      <c r="F11" s="1" t="s">
        <v>105</v>
      </c>
      <c r="G11" s="1" t="s">
        <v>109</v>
      </c>
      <c r="H11" s="1" t="s">
        <v>110</v>
      </c>
      <c r="I11" s="1" t="s">
        <v>179</v>
      </c>
      <c r="J11" s="1" t="s">
        <v>30</v>
      </c>
      <c r="K11" s="1" t="s">
        <v>180</v>
      </c>
      <c r="L11" s="1" t="s">
        <v>180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116</v>
      </c>
      <c r="R11" s="1" t="s">
        <v>181</v>
      </c>
      <c r="S11" s="1" t="s">
        <v>118</v>
      </c>
      <c r="T11" s="1" t="s">
        <v>119</v>
      </c>
      <c r="U11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2022-08-19T02:28:27Z</dcterms:created>
  <dcterms:modified xsi:type="dcterms:W3CDTF">2022-08-19T03:15:36Z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E331E0CACB1F4A4D964C9AF8EC8C0C64</vt:lpwstr>
  </property>
  <property fmtid="{D5CDD505-2E9C-101B-9397-08002B2CF9AE}" pid="3" name="KSOProductBuildVer">
    <vt:lpwstr>2052-11.1.0.12302</vt:lpwstr>
  </property>
</Properties>
</file>