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<sst xmlns="http://schemas.openxmlformats.org/spreadsheetml/2006/main" count="314" uniqueCount="162">
  <si>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</si>
  <si>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</si>
  <si>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</si>
  <si>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</si>
  <si>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</si>
  <si>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</si>
  <si>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</si>
  <si>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</si>
  <si>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</si>
  <si>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</si>
  <si>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</si>
  <si>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</si>
  <si>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</si>
  <si>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</si>
  <si>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</si>
  <si>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</si>
  <si>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</si>
  <si>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</si>
  <si>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</si>
  <si>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</si>
  <si>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</si>
  <si>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</si>
  <si>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</si>
  <si>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</si>
  <si>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</si>
  <si>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18613225202	</t>
  </si>
  <si>
    <t>Ctrip</t>
  </si>
  <si>
    <t>正常</t>
  </si>
  <si>
    <t>[纽约]吉尔德大厦 - 托普森酒店(Gild Hall - A Thompson Hotel)(39046740)</t>
  </si>
  <si>
    <t>特大床房&lt;不退款&gt;&lt;2人入住&gt;</t>
  </si>
  <si>
    <t>USD</t>
  </si>
  <si>
    <t>LEI/KIN LONG,LEI/IAN I</t>
  </si>
  <si>
    <t>CA5326220823USD</t>
  </si>
  <si>
    <t>未提现</t>
  </si>
  <si>
    <t>携程开票</t>
  </si>
  <si>
    <t xml:space="preserve">	</t>
  </si>
  <si>
    <t xml:space="preserve">22872748	</t>
  </si>
  <si>
    <t xml:space="preserve">18632163363	</t>
  </si>
  <si>
    <t>[芝加哥]国会广场酒店及会议中心(The Congress Plaza Hotel &amp; Convention Center)(37213394)</t>
  </si>
  <si>
    <t>标准特大床房&lt;不退款&gt;&lt;2人入住&gt;</t>
  </si>
  <si>
    <t>Gallagher/Drew Joshua</t>
  </si>
  <si>
    <t xml:space="preserve">72399743-1	</t>
  </si>
  <si>
    <t xml:space="preserve">18719558731	</t>
  </si>
  <si>
    <t>[克雷尼察]黑色溪流SPA度假会议酒店(Hotel Czarny Potok Resort SPA &amp; Conference)(40052792)</t>
  </si>
  <si>
    <t>经典双人间&lt;不退款&gt;&lt;2人入住&gt;</t>
  </si>
  <si>
    <t>Mikulski/Bogdan</t>
  </si>
  <si>
    <t xml:space="preserve">1993329385	</t>
  </si>
  <si>
    <t xml:space="preserve">18774118515	</t>
  </si>
  <si>
    <t>[巴涅尔－德吕雄]阿尔蒂酒店(Alti Hôtel)(39676341)</t>
  </si>
  <si>
    <t>高级双人房&lt;2人入住&gt;&lt;不退款&gt;</t>
  </si>
  <si>
    <t>Dussart/Emmanuelle</t>
  </si>
  <si>
    <t xml:space="preserve">1995773490	</t>
  </si>
  <si>
    <t xml:space="preserve">18788784552	</t>
  </si>
  <si>
    <t>[望加锡]望加锡美利亚酒店(Melia Makassar)(40617234)</t>
  </si>
  <si>
    <t>尊贵房&lt;2人入住&gt;&lt;不退款&gt;&lt;早餐&gt;</t>
  </si>
  <si>
    <t>FAN/XIAOPENG</t>
  </si>
  <si>
    <t xml:space="preserve">2203332251	</t>
  </si>
  <si>
    <t xml:space="preserve">18795328015	</t>
  </si>
  <si>
    <t>[维特罗勒]马赛维托昂若里普瑞米尔经典酒店(Premiere Classe Marseille - Vitrolles Anjoly)(39684598)</t>
  </si>
  <si>
    <t>标准间1双人床&lt;不退款&gt;&lt;2人入住&gt;</t>
  </si>
  <si>
    <t>Nouar/Rani</t>
  </si>
  <si>
    <t xml:space="preserve">2659306	</t>
  </si>
  <si>
    <t xml:space="preserve">18803786010	</t>
  </si>
  <si>
    <t>[圣奥古斯丁]庞塞圣奥古斯丁汽车旅馆(The Ponce St. Augustine Hotel)(39039147)</t>
  </si>
  <si>
    <t>传统2张大床房&lt;不退款&gt;&lt;2人入住&gt;</t>
  </si>
  <si>
    <t>Thornton/Thomas</t>
  </si>
  <si>
    <t xml:space="preserve">Acknowledged	</t>
  </si>
  <si>
    <t xml:space="preserve">18336218131	</t>
  </si>
  <si>
    <t>赔款</t>
  </si>
  <si>
    <t>[圣罗莎]圣罗莎品质套房酒店(Quality Inn &amp; Suites Santa Rosa)(5931900)</t>
  </si>
  <si>
    <t>标准间1特大床&lt;不退款&gt;&lt;2人入住&gt;</t>
  </si>
  <si>
    <t>Manuel /Cesar B</t>
  </si>
  <si>
    <t xml:space="preserve">822322520	</t>
  </si>
  <si>
    <t xml:space="preserve">18563556053	</t>
  </si>
  <si>
    <t>[波士顿]波士顿市中心万豪AC酒店(AC Hotel by Marriott Boston Downtown)(5931900)</t>
  </si>
  <si>
    <t>特大床房&lt;2人入住&gt;&lt;IBU黄金会员专享&gt;&lt;不退款&gt;</t>
  </si>
  <si>
    <t>QU/Xiaodong,Jiang/Yanmei</t>
  </si>
  <si>
    <t xml:space="preserve">18513205171	</t>
  </si>
  <si>
    <t>[科利奇帕克]亚特兰大机场江山旅馆(Country Inn &amp; Suites by Radisson, Atlanta Airport South, GA)(5931900)</t>
  </si>
  <si>
    <t>客房1张特大床&lt;不退款&gt;&lt;2人入住&gt;</t>
  </si>
  <si>
    <t>Chris/Barrentine</t>
  </si>
  <si>
    <t>，</t>
  </si>
  <si>
    <t>本期扣款146元</t>
  </si>
  <si>
    <t>本期扣款686元</t>
  </si>
  <si>
    <t>原单未结算，本期扣款132</t>
  </si>
  <si>
    <t>A220823104452481</t>
  </si>
  <si>
    <t>USD / HKD 当前参考汇率: 7.84688</t>
  </si>
  <si>
    <t>总计： 286 USD/
2244.21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</si>
  <si>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</si>
  <si>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</si>
  <si>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</si>
  <si>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</si>
  <si>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</si>
  <si>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</si>
  <si>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</si>
  <si>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</si>
  <si>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</si>
  <si>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</si>
  <si>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</si>
  <si>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</si>
  <si>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</si>
  <si>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</si>
  <si>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</si>
  <si>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</si>
  <si>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</si>
  <si>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</si>
  <si>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</si>
  <si>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2660041</t>
  </si>
  <si>
    <t>庞塞圣奥古斯丁汽车旅馆</t>
  </si>
  <si>
    <t>Thornton Thomas</t>
  </si>
  <si>
    <t>2022-08-20</t>
  </si>
  <si>
    <t>退房日周结</t>
  </si>
  <si>
    <t>897.92</t>
  </si>
  <si>
    <t>132.00</t>
  </si>
  <si>
    <t>0</t>
  </si>
  <si>
    <t>0.00</t>
  </si>
  <si>
    <t>携程盛景国际直连</t>
  </si>
  <si>
    <t>01.010677</t>
  </si>
  <si>
    <t>2022-08-19 11:18:48</t>
  </si>
  <si>
    <t>否</t>
  </si>
  <si>
    <t>汇智国际旅游发展有限公司</t>
  </si>
  <si>
    <t>直连</t>
  </si>
  <si>
    <t>2022-08-18</t>
  </si>
  <si>
    <t>2659306</t>
  </si>
  <si>
    <t>马赛维托昂若里普瑞米尔经典酒店</t>
  </si>
  <si>
    <t>Nouar Rani</t>
  </si>
  <si>
    <t>897.26</t>
  </si>
  <si>
    <t>2022-08-18 16:21:51</t>
  </si>
  <si>
    <t>2658927</t>
  </si>
  <si>
    <t>望加锡美利亚酒店</t>
  </si>
  <si>
    <t>FAN XIAOPENG</t>
  </si>
  <si>
    <t>598.17</t>
  </si>
  <si>
    <t>88.00</t>
  </si>
  <si>
    <t>2022-08-18 17:21:54</t>
  </si>
  <si>
    <t>2022-08-16</t>
  </si>
  <si>
    <t>2657273</t>
  </si>
  <si>
    <t>吕松阿克塔酒店</t>
  </si>
  <si>
    <t>Dussart Emmanuelle</t>
  </si>
  <si>
    <t>1194.76</t>
  </si>
  <si>
    <t>176.00</t>
  </si>
  <si>
    <t>2022-08-16 20:20:37</t>
  </si>
  <si>
    <t>2022-08-12</t>
  </si>
  <si>
    <t>2652357</t>
  </si>
  <si>
    <t>克雷尼察坡陶克 SPA 会议度假村酒店</t>
  </si>
  <si>
    <t>Mikulski Bogdan</t>
  </si>
  <si>
    <t>2190.18</t>
  </si>
  <si>
    <t>324.00</t>
  </si>
  <si>
    <t>2022-08-12 04:46:37</t>
  </si>
  <si>
    <t>2022-08-04</t>
  </si>
  <si>
    <t>2644419</t>
  </si>
  <si>
    <t>芝加哥议会广场酒店</t>
  </si>
  <si>
    <t>Gallagher Drew Joshua</t>
  </si>
  <si>
    <t>1259.95</t>
  </si>
  <si>
    <t>186.00</t>
  </si>
  <si>
    <t>2022-08-04 21:03:08</t>
  </si>
  <si>
    <t>2022-08-03</t>
  </si>
  <si>
    <t>2642766</t>
  </si>
  <si>
    <t xml:space="preserve">纽约吉尔德大厦 - 托普森酒店 </t>
  </si>
  <si>
    <t>LEI KIN LONG,LEI IAN I</t>
  </si>
  <si>
    <t>1434.69</t>
  </si>
  <si>
    <t>212.00</t>
  </si>
  <si>
    <t>2022-08-03 14:25:17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</si>
</sst>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238125</xdr:colOff>
      <xdr:row>58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89535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44792</v>
      </c>
      <c r="G2" s="6">
        <v>44793</v>
      </c>
      <c r="H2" s="4">
        <v>1</v>
      </c>
      <c r="I2" s="4">
        <v>1</v>
      </c>
      <c r="J2" s="4">
        <v>1</v>
      </c>
      <c r="K2" s="4" t="s">
        <v>30</v>
      </c>
      <c r="L2" s="4">
        <v>212</v>
      </c>
      <c r="M2" s="4">
        <v>212</v>
      </c>
      <c r="N2" s="4" t="s">
        <v>31</v>
      </c>
      <c r="O2" s="4" t="s">
        <v>32</v>
      </c>
      <c r="P2" s="4" t="s">
        <v>33</v>
      </c>
      <c r="Q2" s="4">
        <v>0</v>
      </c>
      <c r="R2" s="7">
        <v>44776</v>
      </c>
      <c r="S2" s="6">
        <v>44796</v>
      </c>
      <c r="T2" s="4" t="s">
        <v>34</v>
      </c>
      <c r="U2" s="4">
        <v>212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44792</v>
      </c>
      <c r="G3" s="6">
        <v>44793</v>
      </c>
      <c r="H3" s="4">
        <v>1</v>
      </c>
      <c r="I3" s="4">
        <v>1</v>
      </c>
      <c r="J3" s="4">
        <v>1</v>
      </c>
      <c r="K3" s="4" t="s">
        <v>30</v>
      </c>
      <c r="L3" s="4">
        <v>186</v>
      </c>
      <c r="M3" s="4">
        <v>186</v>
      </c>
      <c r="N3" s="4" t="s">
        <v>40</v>
      </c>
      <c r="O3" s="4" t="s">
        <v>32</v>
      </c>
      <c r="P3" s="4" t="s">
        <v>33</v>
      </c>
      <c r="Q3" s="4">
        <v>0</v>
      </c>
      <c r="R3" s="7">
        <v>44777</v>
      </c>
      <c r="S3" s="6">
        <v>44796</v>
      </c>
      <c r="T3" s="4" t="s">
        <v>34</v>
      </c>
      <c r="U3" s="4">
        <v>186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44791</v>
      </c>
      <c r="G4" s="6">
        <v>44793</v>
      </c>
      <c r="H4" s="4">
        <v>1</v>
      </c>
      <c r="I4" s="4">
        <v>2</v>
      </c>
      <c r="J4" s="4">
        <v>2</v>
      </c>
      <c r="K4" s="4" t="s">
        <v>30</v>
      </c>
      <c r="L4" s="4">
        <v>324</v>
      </c>
      <c r="M4" s="4">
        <v>324</v>
      </c>
      <c r="N4" s="4" t="s">
        <v>45</v>
      </c>
      <c r="O4" s="4" t="s">
        <v>32</v>
      </c>
      <c r="P4" s="4" t="s">
        <v>33</v>
      </c>
      <c r="Q4" s="4">
        <v>0</v>
      </c>
      <c r="R4" s="7">
        <v>44785</v>
      </c>
      <c r="S4" s="6">
        <v>44796</v>
      </c>
      <c r="T4" s="4" t="s">
        <v>34</v>
      </c>
      <c r="U4" s="4">
        <v>324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44791</v>
      </c>
      <c r="G5" s="6">
        <v>44793</v>
      </c>
      <c r="H5" s="4">
        <v>1</v>
      </c>
      <c r="I5" s="4">
        <v>2</v>
      </c>
      <c r="J5" s="4">
        <v>2</v>
      </c>
      <c r="K5" s="4" t="s">
        <v>30</v>
      </c>
      <c r="L5" s="4">
        <v>176</v>
      </c>
      <c r="M5" s="4">
        <v>176</v>
      </c>
      <c r="N5" s="4" t="s">
        <v>50</v>
      </c>
      <c r="O5" s="4" t="s">
        <v>32</v>
      </c>
      <c r="P5" s="4" t="s">
        <v>33</v>
      </c>
      <c r="Q5" s="4">
        <v>0</v>
      </c>
      <c r="R5" s="7">
        <v>44789</v>
      </c>
      <c r="S5" s="6">
        <v>44796</v>
      </c>
      <c r="T5" s="4" t="s">
        <v>34</v>
      </c>
      <c r="U5" s="4">
        <v>176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44791</v>
      </c>
      <c r="G6" s="6">
        <v>44793</v>
      </c>
      <c r="H6" s="4">
        <v>1</v>
      </c>
      <c r="I6" s="4">
        <v>2</v>
      </c>
      <c r="J6" s="4">
        <v>2</v>
      </c>
      <c r="K6" s="4" t="s">
        <v>30</v>
      </c>
      <c r="L6" s="4">
        <v>88</v>
      </c>
      <c r="M6" s="4">
        <v>88</v>
      </c>
      <c r="N6" s="4" t="s">
        <v>55</v>
      </c>
      <c r="O6" s="4" t="s">
        <v>32</v>
      </c>
      <c r="P6" s="4" t="s">
        <v>33</v>
      </c>
      <c r="Q6" s="4">
        <v>0</v>
      </c>
      <c r="R6" s="7">
        <v>44791</v>
      </c>
      <c r="S6" s="6">
        <v>44796</v>
      </c>
      <c r="T6" s="4" t="s">
        <v>34</v>
      </c>
      <c r="U6" s="4">
        <v>88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44791</v>
      </c>
      <c r="G7" s="6">
        <v>44793</v>
      </c>
      <c r="H7" s="4">
        <v>1</v>
      </c>
      <c r="I7" s="4">
        <v>2</v>
      </c>
      <c r="J7" s="4">
        <v>2</v>
      </c>
      <c r="K7" s="4" t="s">
        <v>30</v>
      </c>
      <c r="L7" s="4">
        <v>132</v>
      </c>
      <c r="M7" s="4">
        <v>132</v>
      </c>
      <c r="N7" s="4" t="s">
        <v>60</v>
      </c>
      <c r="O7" s="4" t="s">
        <v>32</v>
      </c>
      <c r="P7" s="4" t="s">
        <v>33</v>
      </c>
      <c r="Q7" s="4">
        <v>0</v>
      </c>
      <c r="R7" s="7">
        <v>44791</v>
      </c>
      <c r="S7" s="6">
        <v>44796</v>
      </c>
      <c r="T7" s="4" t="s">
        <v>34</v>
      </c>
      <c r="U7" s="4">
        <v>132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44792</v>
      </c>
      <c r="G8" s="6">
        <v>44793</v>
      </c>
      <c r="H8" s="4">
        <v>1</v>
      </c>
      <c r="I8" s="4">
        <v>1</v>
      </c>
      <c r="J8" s="4">
        <v>1</v>
      </c>
      <c r="K8" s="4" t="s">
        <v>30</v>
      </c>
      <c r="L8" s="4">
        <v>132</v>
      </c>
      <c r="M8" s="4">
        <v>132</v>
      </c>
      <c r="N8" s="4" t="s">
        <v>65</v>
      </c>
      <c r="O8" s="4" t="s">
        <v>32</v>
      </c>
      <c r="P8" s="4" t="s">
        <v>33</v>
      </c>
      <c r="Q8" s="4">
        <v>0</v>
      </c>
      <c r="R8" s="7">
        <v>44792</v>
      </c>
      <c r="S8" s="6">
        <v>44796</v>
      </c>
      <c r="T8" s="4" t="s">
        <v>34</v>
      </c>
      <c r="U8" s="4">
        <v>132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68</v>
      </c>
      <c r="D9" s="4" t="s">
        <v>69</v>
      </c>
      <c r="E9" s="4" t="s">
        <v>70</v>
      </c>
      <c r="F9" s="6">
        <v>44758</v>
      </c>
      <c r="G9" s="6">
        <v>44759</v>
      </c>
      <c r="H9" s="4">
        <v>1</v>
      </c>
      <c r="I9" s="4">
        <v>1</v>
      </c>
      <c r="J9" s="4">
        <v>1</v>
      </c>
      <c r="K9" s="4" t="s">
        <v>30</v>
      </c>
      <c r="L9" s="4">
        <v>-146</v>
      </c>
      <c r="M9" s="4">
        <v>-146</v>
      </c>
      <c r="N9" s="4" t="s">
        <v>71</v>
      </c>
      <c r="O9" s="4" t="s">
        <v>32</v>
      </c>
      <c r="P9" s="4" t="s">
        <v>33</v>
      </c>
      <c r="Q9" s="4">
        <v>0</v>
      </c>
      <c r="R9" s="7">
        <v>44751</v>
      </c>
      <c r="S9" s="6">
        <v>44796</v>
      </c>
      <c r="T9" s="4"/>
      <c r="U9" s="4">
        <v>0</v>
      </c>
      <c r="V9" s="4">
        <v>0</v>
      </c>
      <c r="W9" s="4">
        <v>0</v>
      </c>
      <c r="X9" s="4" t="s">
        <v>35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68</v>
      </c>
      <c r="D10" s="4" t="s">
        <v>74</v>
      </c>
      <c r="E10" s="4" t="s">
        <v>75</v>
      </c>
      <c r="F10" s="6">
        <v>44772</v>
      </c>
      <c r="G10" s="6">
        <v>44777</v>
      </c>
      <c r="H10" s="4">
        <v>2</v>
      </c>
      <c r="I10" s="4">
        <v>5</v>
      </c>
      <c r="J10" s="4">
        <v>10</v>
      </c>
      <c r="K10" s="4" t="s">
        <v>30</v>
      </c>
      <c r="L10" s="4">
        <v>-686</v>
      </c>
      <c r="M10" s="4">
        <v>-686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44772</v>
      </c>
      <c r="S10" s="6">
        <v>44796</v>
      </c>
      <c r="T10" s="4"/>
      <c r="U10" s="4">
        <v>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68</v>
      </c>
      <c r="D11" s="4" t="s">
        <v>78</v>
      </c>
      <c r="E11" s="4" t="s">
        <v>79</v>
      </c>
      <c r="F11" s="6">
        <v>44772</v>
      </c>
      <c r="G11" s="6">
        <v>44773</v>
      </c>
      <c r="H11" s="4">
        <v>1</v>
      </c>
      <c r="I11" s="4">
        <v>1</v>
      </c>
      <c r="J11" s="4">
        <v>1</v>
      </c>
      <c r="K11" s="4" t="s">
        <v>30</v>
      </c>
      <c r="L11" s="4">
        <v>-132</v>
      </c>
      <c r="M11" s="4">
        <v>-132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44767</v>
      </c>
      <c r="S11" s="6">
        <v>44796</v>
      </c>
      <c r="T11" s="4"/>
      <c r="U11" s="4">
        <v>0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18613225202</v>
      </c>
      <c r="B2" s="6">
        <v>44792</v>
      </c>
      <c r="C2" s="6">
        <v>44793</v>
      </c>
      <c r="D2" s="4">
        <v>212</v>
      </c>
      <c r="E2" s="4" t="str">
        <f>VLOOKUP(A2,HOP!A:L,12,0)</f>
        <v>212.00</v>
      </c>
      <c r="F2" s="4" t="str">
        <f>VLOOKUP(A2,HOP!A:C,3,0)</f>
        <v>2642766</v>
      </c>
      <c r="G2" s="4">
        <f>D2-E2</f>
        <v>0</v>
      </c>
      <c r="H2" s="4" t="str">
        <f>$H$1&amp;F2</f>
        <v>，2642766</v>
      </c>
      <c r="I2" s="4" t="str">
        <f>VLOOKUP(A2,HOP!A:U,21,0)</f>
        <v>直连</v>
      </c>
    </row>
    <row r="3" s="4" customFormat="1" spans="1:9">
      <c r="A3" s="5">
        <v>18632163363</v>
      </c>
      <c r="B3" s="6">
        <v>44792</v>
      </c>
      <c r="C3" s="6">
        <v>44793</v>
      </c>
      <c r="D3" s="4">
        <v>186</v>
      </c>
      <c r="E3" s="4" t="str">
        <f>VLOOKUP(A3,HOP!A:L,12,0)</f>
        <v>186.00</v>
      </c>
      <c r="F3" s="4" t="str">
        <f>VLOOKUP(A3,HOP!A:C,3,0)</f>
        <v>2644419</v>
      </c>
      <c r="G3" s="4">
        <f t="shared" ref="G3:G11" si="0">D3-E3</f>
        <v>0</v>
      </c>
      <c r="H3" s="4" t="str">
        <f t="shared" ref="H3:H11" si="1">$H$1&amp;F3</f>
        <v>，2644419</v>
      </c>
      <c r="I3" s="4" t="str">
        <f>VLOOKUP(A3,HOP!A:U,21,0)</f>
        <v>直连</v>
      </c>
    </row>
    <row r="4" s="4" customFormat="1" spans="1:9">
      <c r="A4" s="5">
        <v>18719558731</v>
      </c>
      <c r="B4" s="6">
        <v>44791</v>
      </c>
      <c r="C4" s="6">
        <v>44793</v>
      </c>
      <c r="D4" s="4">
        <v>324</v>
      </c>
      <c r="E4" s="4" t="str">
        <f>VLOOKUP(A4,HOP!A:L,12,0)</f>
        <v>324.00</v>
      </c>
      <c r="F4" s="4" t="str">
        <f>VLOOKUP(A4,HOP!A:C,3,0)</f>
        <v>2652357</v>
      </c>
      <c r="G4" s="4">
        <f t="shared" si="0"/>
        <v>0</v>
      </c>
      <c r="H4" s="4" t="str">
        <f t="shared" si="1"/>
        <v>，2652357</v>
      </c>
      <c r="I4" s="4" t="str">
        <f>VLOOKUP(A4,HOP!A:U,21,0)</f>
        <v>直连</v>
      </c>
    </row>
    <row r="5" s="4" customFormat="1" spans="1:9">
      <c r="A5" s="5">
        <v>18774118515</v>
      </c>
      <c r="B5" s="6">
        <v>44791</v>
      </c>
      <c r="C5" s="6">
        <v>44793</v>
      </c>
      <c r="D5" s="4">
        <v>176</v>
      </c>
      <c r="E5" s="4" t="str">
        <f>VLOOKUP(A5,HOP!A:L,12,0)</f>
        <v>176.00</v>
      </c>
      <c r="F5" s="4" t="str">
        <f>VLOOKUP(A5,HOP!A:C,3,0)</f>
        <v>2657273</v>
      </c>
      <c r="G5" s="4">
        <f t="shared" si="0"/>
        <v>0</v>
      </c>
      <c r="H5" s="4" t="str">
        <f t="shared" si="1"/>
        <v>，2657273</v>
      </c>
      <c r="I5" s="4" t="str">
        <f>VLOOKUP(A5,HOP!A:U,21,0)</f>
        <v>直连</v>
      </c>
    </row>
    <row r="6" s="4" customFormat="1" spans="1:9">
      <c r="A6" s="5">
        <v>18788784552</v>
      </c>
      <c r="B6" s="6">
        <v>44791</v>
      </c>
      <c r="C6" s="6">
        <v>44793</v>
      </c>
      <c r="D6" s="4">
        <v>88</v>
      </c>
      <c r="E6" s="4" t="str">
        <f>VLOOKUP(A6,HOP!A:L,12,0)</f>
        <v>88.00</v>
      </c>
      <c r="F6" s="4" t="str">
        <f>VLOOKUP(A6,HOP!A:C,3,0)</f>
        <v>2658927</v>
      </c>
      <c r="G6" s="4">
        <f t="shared" si="0"/>
        <v>0</v>
      </c>
      <c r="H6" s="4" t="str">
        <f t="shared" si="1"/>
        <v>，2658927</v>
      </c>
      <c r="I6" s="4" t="str">
        <f>VLOOKUP(A6,HOP!A:U,21,0)</f>
        <v>直连</v>
      </c>
    </row>
    <row r="7" s="4" customFormat="1" spans="1:9">
      <c r="A7" s="5">
        <v>18795328015</v>
      </c>
      <c r="B7" s="6">
        <v>44791</v>
      </c>
      <c r="C7" s="6">
        <v>44793</v>
      </c>
      <c r="D7" s="4">
        <v>132</v>
      </c>
      <c r="E7" s="4" t="str">
        <f>VLOOKUP(A7,HOP!A:L,12,0)</f>
        <v>132.00</v>
      </c>
      <c r="F7" s="4" t="str">
        <f>VLOOKUP(A7,HOP!A:C,3,0)</f>
        <v>2659306</v>
      </c>
      <c r="G7" s="4">
        <f t="shared" si="0"/>
        <v>0</v>
      </c>
      <c r="H7" s="4" t="str">
        <f t="shared" si="1"/>
        <v>，2659306</v>
      </c>
      <c r="I7" s="4" t="str">
        <f>VLOOKUP(A7,HOP!A:U,21,0)</f>
        <v>直连</v>
      </c>
    </row>
    <row r="8" s="4" customFormat="1" spans="1:9">
      <c r="A8" s="5">
        <v>18803786010</v>
      </c>
      <c r="B8" s="6">
        <v>44792</v>
      </c>
      <c r="C8" s="6">
        <v>44793</v>
      </c>
      <c r="D8" s="4">
        <v>132</v>
      </c>
      <c r="E8" s="4" t="str">
        <f>VLOOKUP(A8,HOP!A:L,12,0)</f>
        <v>132.00</v>
      </c>
      <c r="F8" s="4" t="str">
        <f>VLOOKUP(A8,HOP!A:C,3,0)</f>
        <v>2660041</v>
      </c>
      <c r="G8" s="4">
        <f t="shared" si="0"/>
        <v>0</v>
      </c>
      <c r="H8" s="4" t="str">
        <f t="shared" si="1"/>
        <v>，2660041</v>
      </c>
      <c r="I8" s="4" t="str">
        <f>VLOOKUP(A8,HOP!A:U,21,0)</f>
        <v>直连</v>
      </c>
    </row>
    <row r="9" s="4" customFormat="1" spans="1:10">
      <c r="A9" s="5">
        <v>18336218131</v>
      </c>
      <c r="B9" s="6">
        <v>44758</v>
      </c>
      <c r="C9" s="6">
        <v>44759</v>
      </c>
      <c r="D9" s="4">
        <v>-146</v>
      </c>
      <c r="E9" s="4" t="e">
        <f>VLOOKUP(A9,HOP!A:L,12,0)</f>
        <v>#N/A</v>
      </c>
      <c r="F9" s="4">
        <v>2615366</v>
      </c>
      <c r="G9" s="4" t="e">
        <f t="shared" si="0"/>
        <v>#N/A</v>
      </c>
      <c r="H9" s="4" t="str">
        <f t="shared" si="1"/>
        <v>，2615366</v>
      </c>
      <c r="I9" s="4" t="e">
        <f>VLOOKUP(A9,HOP!A:U,21,0)</f>
        <v>#N/A</v>
      </c>
      <c r="J9" s="4" t="s">
        <v>82</v>
      </c>
    </row>
    <row r="10" s="4" customFormat="1" spans="1:10">
      <c r="A10" s="5">
        <v>18563556053</v>
      </c>
      <c r="B10" s="6">
        <v>44772</v>
      </c>
      <c r="C10" s="6">
        <v>44777</v>
      </c>
      <c r="D10" s="4">
        <v>-686</v>
      </c>
      <c r="E10" s="4" t="e">
        <f>VLOOKUP(A10,HOP!A:L,12,0)</f>
        <v>#N/A</v>
      </c>
      <c r="F10" s="4">
        <v>2637922</v>
      </c>
      <c r="G10" s="4" t="e">
        <f t="shared" si="0"/>
        <v>#N/A</v>
      </c>
      <c r="H10" s="4" t="str">
        <f t="shared" si="1"/>
        <v>，2637922</v>
      </c>
      <c r="I10" s="4" t="e">
        <f>VLOOKUP(A10,HOP!A:U,21,0)</f>
        <v>#N/A</v>
      </c>
      <c r="J10" s="4" t="s">
        <v>83</v>
      </c>
    </row>
    <row r="11" s="4" customFormat="1" spans="1:10">
      <c r="A11" s="5">
        <v>18513205171</v>
      </c>
      <c r="B11" s="6">
        <v>44772</v>
      </c>
      <c r="C11" s="6">
        <v>44773</v>
      </c>
      <c r="D11" s="4">
        <v>-132</v>
      </c>
      <c r="E11" s="4" t="e">
        <f>VLOOKUP(A11,HOP!A:L,12,0)</f>
        <v>#N/A</v>
      </c>
      <c r="F11" s="4">
        <v>2632779</v>
      </c>
      <c r="G11" s="4" t="e">
        <f t="shared" si="0"/>
        <v>#N/A</v>
      </c>
      <c r="H11" s="4" t="str">
        <f t="shared" si="1"/>
        <v>，2632779</v>
      </c>
      <c r="I11" s="4" t="e">
        <f>VLOOKUP(A11,HOP!A:U,21,0)</f>
        <v>#N/A</v>
      </c>
      <c r="J11" s="4" t="s">
        <v>84</v>
      </c>
    </row>
    <row r="13" spans="4:4">
      <c r="D13" s="4">
        <f>SUM(D2:D12)</f>
        <v>286</v>
      </c>
    </row>
    <row r="20" spans="1:1">
      <c r="A20" s="4" t="s">
        <v>85</v>
      </c>
    </row>
    <row r="21" spans="1:1">
      <c r="A21" s="4" t="s">
        <v>86</v>
      </c>
    </row>
    <row r="22" spans="1:1">
      <c r="A22" s="4" t="s">
        <v>87</v>
      </c>
    </row>
  </sheetData>
  <autoFilter ref="A1:X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N27" sqref="N27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</row>
    <row r="2" s="1" customFormat="1" spans="1:21">
      <c r="A2" s="3">
        <v>18803786010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106</v>
      </c>
      <c r="G2" s="1" t="s">
        <v>110</v>
      </c>
      <c r="H2" s="1" t="s">
        <v>111</v>
      </c>
      <c r="I2" s="1" t="s">
        <v>112</v>
      </c>
      <c r="J2" s="1" t="s">
        <v>30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</row>
    <row r="3" s="1" customFormat="1" spans="1:21">
      <c r="A3" s="3">
        <v>18795328015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122</v>
      </c>
      <c r="G3" s="1" t="s">
        <v>110</v>
      </c>
      <c r="H3" s="1" t="s">
        <v>111</v>
      </c>
      <c r="I3" s="1" t="s">
        <v>126</v>
      </c>
      <c r="J3" s="1" t="s">
        <v>30</v>
      </c>
      <c r="K3" s="1" t="s">
        <v>113</v>
      </c>
      <c r="L3" s="1" t="s">
        <v>113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121</v>
      </c>
    </row>
    <row r="4" s="1" customFormat="1" spans="1:21">
      <c r="A4" s="3">
        <v>18788784552</v>
      </c>
      <c r="B4" s="1" t="s">
        <v>122</v>
      </c>
      <c r="C4" s="1" t="s">
        <v>128</v>
      </c>
      <c r="D4" s="1" t="s">
        <v>129</v>
      </c>
      <c r="E4" s="1" t="s">
        <v>130</v>
      </c>
      <c r="F4" s="1" t="s">
        <v>122</v>
      </c>
      <c r="G4" s="1" t="s">
        <v>110</v>
      </c>
      <c r="H4" s="1" t="s">
        <v>111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133</v>
      </c>
      <c r="S4" s="1" t="s">
        <v>119</v>
      </c>
      <c r="T4" s="1" t="s">
        <v>120</v>
      </c>
      <c r="U4" s="1" t="s">
        <v>121</v>
      </c>
    </row>
    <row r="5" s="1" customFormat="1" spans="1:21">
      <c r="A5" s="3">
        <v>18774118515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122</v>
      </c>
      <c r="G5" s="1" t="s">
        <v>110</v>
      </c>
      <c r="H5" s="1" t="s">
        <v>111</v>
      </c>
      <c r="I5" s="1" t="s">
        <v>138</v>
      </c>
      <c r="J5" s="1" t="s">
        <v>30</v>
      </c>
      <c r="K5" s="1" t="s">
        <v>139</v>
      </c>
      <c r="L5" s="1" t="s">
        <v>139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140</v>
      </c>
      <c r="S5" s="1" t="s">
        <v>119</v>
      </c>
      <c r="T5" s="1" t="s">
        <v>120</v>
      </c>
      <c r="U5" s="1" t="s">
        <v>121</v>
      </c>
    </row>
    <row r="6" s="1" customFormat="1" spans="1:21">
      <c r="A6" s="3">
        <v>18719558731</v>
      </c>
      <c r="B6" s="1" t="s">
        <v>141</v>
      </c>
      <c r="C6" s="1" t="s">
        <v>142</v>
      </c>
      <c r="D6" s="1" t="s">
        <v>143</v>
      </c>
      <c r="E6" s="1" t="s">
        <v>144</v>
      </c>
      <c r="F6" s="1" t="s">
        <v>122</v>
      </c>
      <c r="G6" s="1" t="s">
        <v>110</v>
      </c>
      <c r="H6" s="1" t="s">
        <v>111</v>
      </c>
      <c r="I6" s="1" t="s">
        <v>145</v>
      </c>
      <c r="J6" s="1" t="s">
        <v>30</v>
      </c>
      <c r="K6" s="1" t="s">
        <v>146</v>
      </c>
      <c r="L6" s="1" t="s">
        <v>146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147</v>
      </c>
      <c r="S6" s="1" t="s">
        <v>119</v>
      </c>
      <c r="T6" s="1" t="s">
        <v>120</v>
      </c>
      <c r="U6" s="1" t="s">
        <v>121</v>
      </c>
    </row>
    <row r="7" s="1" customFormat="1" spans="1:21">
      <c r="A7" s="3">
        <v>18632163363</v>
      </c>
      <c r="B7" s="1" t="s">
        <v>148</v>
      </c>
      <c r="C7" s="1" t="s">
        <v>149</v>
      </c>
      <c r="D7" s="1" t="s">
        <v>150</v>
      </c>
      <c r="E7" s="1" t="s">
        <v>151</v>
      </c>
      <c r="F7" s="1" t="s">
        <v>106</v>
      </c>
      <c r="G7" s="1" t="s">
        <v>110</v>
      </c>
      <c r="H7" s="1" t="s">
        <v>111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154</v>
      </c>
      <c r="S7" s="1" t="s">
        <v>119</v>
      </c>
      <c r="T7" s="1" t="s">
        <v>120</v>
      </c>
      <c r="U7" s="1" t="s">
        <v>121</v>
      </c>
    </row>
    <row r="8" s="1" customFormat="1" spans="1:21">
      <c r="A8" s="3">
        <v>18613225202</v>
      </c>
      <c r="B8" s="1" t="s">
        <v>155</v>
      </c>
      <c r="C8" s="1" t="s">
        <v>156</v>
      </c>
      <c r="D8" s="1" t="s">
        <v>157</v>
      </c>
      <c r="E8" s="1" t="s">
        <v>158</v>
      </c>
      <c r="F8" s="1" t="s">
        <v>106</v>
      </c>
      <c r="G8" s="1" t="s">
        <v>110</v>
      </c>
      <c r="H8" s="1" t="s">
        <v>111</v>
      </c>
      <c r="I8" s="1" t="s">
        <v>159</v>
      </c>
      <c r="J8" s="1" t="s">
        <v>30</v>
      </c>
      <c r="K8" s="1" t="s">
        <v>160</v>
      </c>
      <c r="L8" s="1" t="s">
        <v>160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161</v>
      </c>
      <c r="S8" s="1" t="s">
        <v>119</v>
      </c>
      <c r="T8" s="1" t="s">
        <v>120</v>
      </c>
      <c r="U8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2022-08-23T02:22:19Z</dcterms:created>
  <dcterms:modified xsi:type="dcterms:W3CDTF">2022-08-23T02:46:02Z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3902B270AAE24F3DB397C913CD172130</vt:lpwstr>
  </property>
  <property fmtid="{D5CDD505-2E9C-101B-9397-08002B2CF9AE}" pid="3" name="KSOProductBuildVer">
    <vt:lpwstr>2052-11.1.0.12302</vt:lpwstr>
  </property>
</Properties>
</file>