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<sst xmlns="http://schemas.openxmlformats.org/spreadsheetml/2006/main" count="334" uniqueCount="137">
  <si>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</si>
  <si>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</si>
  <si>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</si>
  <si>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</si>
  <si>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</si>
  <si>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</si>
  <si>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</si>
  <si>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</si>
  <si>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</si>
  <si>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</si>
  <si>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</si>
  <si>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</si>
  <si>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</si>
  <si>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</si>
  <si>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</si>
  <si>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</si>
  <si>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</si>
  <si>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</si>
  <si>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</si>
  <si>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</si>
  <si>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</si>
  <si>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</si>
  <si>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</si>
  <si>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</si>
  <si>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</si>
  <si>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999218807375299	</t>
  </si>
  <si>
    <t>Ctrip</t>
  </si>
  <si>
    <t>正常</t>
  </si>
  <si>
    <t>[洛阳]城市便捷酒店(洛阳龙门高铁站店)(72841380)</t>
  </si>
  <si>
    <t>特惠大床房&lt;双人入住&gt;&lt;内宾&gt;&lt;预付&gt;&lt;无早&gt;</t>
  </si>
  <si>
    <t>CNY</t>
  </si>
  <si>
    <t>雷幸雨</t>
  </si>
  <si>
    <t>CA11323220824CNY</t>
  </si>
  <si>
    <t>未提现</t>
  </si>
  <si>
    <t>携程开票</t>
  </si>
  <si>
    <t xml:space="preserve">	</t>
  </si>
  <si>
    <t xml:space="preserve">999218814492587	</t>
  </si>
  <si>
    <t>[清远]城市便捷酒店(清远龙塘轻轨长隆店)(78091526)</t>
  </si>
  <si>
    <t>商务双床房&lt;双人入住&gt;&lt;内宾&gt;&lt;预付&gt;&lt;双早&gt;</t>
  </si>
  <si>
    <t>卢锐锋,吴晓丹</t>
  </si>
  <si>
    <t xml:space="preserve">2661096	</t>
  </si>
  <si>
    <t xml:space="preserve">999218814951215	</t>
  </si>
  <si>
    <t>[成都]成都双流机场亚朵酒店(49977127)</t>
  </si>
  <si>
    <t>雅致双床房&lt;双人入住&gt;&lt;内宾&gt;&lt;预付&gt;&lt;单早&gt;</t>
  </si>
  <si>
    <t>葛友德</t>
  </si>
  <si>
    <t xml:space="preserve">999218815930628	</t>
  </si>
  <si>
    <t>[东莞]城市便捷酒店（东莞虎门高铁站赤岗店）(72813730)</t>
  </si>
  <si>
    <t>标准大床房&lt;双人入住&gt;&lt;内宾&gt;&lt;预付&gt;&lt;无早&gt;</t>
  </si>
  <si>
    <t>杨柳</t>
  </si>
  <si>
    <t xml:space="preserve">999218816414770	</t>
  </si>
  <si>
    <t>[长沙]城市便捷酒店(长沙四方坪店)(78098262)</t>
  </si>
  <si>
    <t>商务双床房&lt;双人入住&gt;&lt;内宾&gt;&lt;预付&gt;&lt;无早&gt;</t>
  </si>
  <si>
    <t>邓漫妮</t>
  </si>
  <si>
    <t xml:space="preserve">18816567756	</t>
  </si>
  <si>
    <t>[浦北]宜尚酒店（浦北诚信商业广场店）(83841214)</t>
  </si>
  <si>
    <t>高级双床房&lt;双人入住&gt;&lt;内宾&gt;&lt;预付&gt;&lt;双早&gt;</t>
  </si>
  <si>
    <t>麦海波</t>
  </si>
  <si>
    <t xml:space="preserve">999218817486692	</t>
  </si>
  <si>
    <t>[合肥]合肥望江西路洪岗地铁站亚朵酒店(50198691)</t>
  </si>
  <si>
    <t>高级双床房&lt;双人入住&gt;&lt;内宾&gt;&lt;预付&gt;&lt;单早&gt;</t>
  </si>
  <si>
    <t>周彦雯</t>
  </si>
  <si>
    <t xml:space="preserve">2661511	</t>
  </si>
  <si>
    <t xml:space="preserve">999218818435175	</t>
  </si>
  <si>
    <t>[郁南]城市便捷酒店云浮郁南都城店(72813645)</t>
  </si>
  <si>
    <t>商务大床房&lt;双人入住&gt;&lt;内宾&gt;&lt;预付&gt;&lt;无早&gt;</t>
  </si>
  <si>
    <t>缪志鸿</t>
  </si>
  <si>
    <t>取消</t>
  </si>
  <si>
    <t xml:space="preserve">999218820269375	</t>
  </si>
  <si>
    <t>[武汉]城市便捷酒店(武汉武展店)(71632695)</t>
  </si>
  <si>
    <t>赵敏</t>
  </si>
  <si>
    <t xml:space="preserve">2661898	</t>
  </si>
  <si>
    <t>，</t>
  </si>
  <si>
    <t>A220824102703481</t>
  </si>
  <si>
    <t>CNY / HKD 当前参考汇率: 1.142341167</t>
  </si>
  <si>
    <t>总计： 2104.1 CNY/
2403.6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</si>
  <si>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</si>
  <si>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</si>
  <si>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</si>
  <si>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</si>
  <si>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</si>
  <si>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</si>
  <si>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</si>
  <si>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</si>
  <si>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</si>
  <si>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</si>
  <si>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</si>
  <si>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</si>
  <si>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</si>
  <si>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</si>
  <si>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</si>
  <si>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</si>
  <si>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</si>
  <si>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</si>
  <si>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2022-08-20</t>
  </si>
  <si>
    <t>2661898</t>
  </si>
  <si>
    <t>城市便捷酒店(武汉武展店)</t>
  </si>
  <si>
    <t>2022-08-21</t>
  </si>
  <si>
    <t>退房日月结</t>
  </si>
  <si>
    <t>184.50</t>
  </si>
  <si>
    <t>RMB</t>
  </si>
  <si>
    <t>0</t>
  </si>
  <si>
    <t>0.00</t>
  </si>
  <si>
    <t>携程汇智国内直连</t>
  </si>
  <si>
    <t>1861</t>
  </si>
  <si>
    <t>2022-08-20 23:13:22</t>
  </si>
  <si>
    <t>否</t>
  </si>
  <si>
    <t>汇智国际旅游发展有限公司</t>
  </si>
  <si>
    <t>直连</t>
  </si>
  <si>
    <t>2661511</t>
  </si>
  <si>
    <t>合肥望江西路洪岗地铁站亚朵酒店</t>
  </si>
  <si>
    <t>355.81</t>
  </si>
  <si>
    <t>2022-08-20 16:17:57</t>
  </si>
  <si>
    <t>2661367</t>
  </si>
  <si>
    <t>宜尚酒店（浦北诚信商业广场店）</t>
  </si>
  <si>
    <t>251.12</t>
  </si>
  <si>
    <t>2022-08-20 14:14:08</t>
  </si>
  <si>
    <t>2661342</t>
  </si>
  <si>
    <t>城市便捷酒店(长沙四方坪店)</t>
  </si>
  <si>
    <t>238.82</t>
  </si>
  <si>
    <t>2022-08-20 13:55:24</t>
  </si>
  <si>
    <t>2661276</t>
  </si>
  <si>
    <t>城市便捷酒店（东莞虎门赤岗店）</t>
  </si>
  <si>
    <t>160.92</t>
  </si>
  <si>
    <t>2022-08-20 12:58:52</t>
  </si>
  <si>
    <t>2661163</t>
  </si>
  <si>
    <t>成都双流机场亚朵酒店</t>
  </si>
  <si>
    <t>347.13</t>
  </si>
  <si>
    <t>2022-08-20 11:11:42</t>
  </si>
  <si>
    <t>2661096</t>
  </si>
  <si>
    <t>城市便捷酒店(清远龙塘轻轨长隆店)</t>
  </si>
  <si>
    <t>334.16</t>
  </si>
  <si>
    <t>2022-08-20 10:20:45</t>
  </si>
  <si>
    <t>2022-08-19</t>
  </si>
  <si>
    <t>2660432</t>
  </si>
  <si>
    <t>城市便捷酒店(洛阳龙门高铁站店)</t>
  </si>
  <si>
    <t>231.64</t>
  </si>
  <si>
    <t>2022-08-19 17:09:56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</si>
</sst>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13</xdr:col>
      <xdr:colOff>361950</xdr:colOff>
      <xdr:row>60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9763125" cy="5600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44792</v>
      </c>
      <c r="G2" s="6">
        <v>44794</v>
      </c>
      <c r="H2" s="4">
        <v>1</v>
      </c>
      <c r="I2" s="4">
        <v>2</v>
      </c>
      <c r="J2" s="4">
        <v>2</v>
      </c>
      <c r="K2" s="4" t="s">
        <v>30</v>
      </c>
      <c r="L2" s="4">
        <v>231.64</v>
      </c>
      <c r="M2" s="4">
        <v>231.64</v>
      </c>
      <c r="N2" s="4" t="s">
        <v>31</v>
      </c>
      <c r="O2" s="4" t="s">
        <v>32</v>
      </c>
      <c r="P2" s="4" t="s">
        <v>33</v>
      </c>
      <c r="Q2" s="4">
        <v>0</v>
      </c>
      <c r="R2" s="7">
        <v>44792</v>
      </c>
      <c r="S2" s="6">
        <v>44797</v>
      </c>
      <c r="T2" s="4" t="s">
        <v>34</v>
      </c>
      <c r="U2" s="4">
        <v>231.64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44793</v>
      </c>
      <c r="G3" s="6">
        <v>44794</v>
      </c>
      <c r="H3" s="4">
        <v>2</v>
      </c>
      <c r="I3" s="4">
        <v>1</v>
      </c>
      <c r="J3" s="4">
        <v>2</v>
      </c>
      <c r="K3" s="4" t="s">
        <v>30</v>
      </c>
      <c r="L3" s="4">
        <v>334.16</v>
      </c>
      <c r="M3" s="4">
        <v>334.16</v>
      </c>
      <c r="N3" s="4" t="s">
        <v>39</v>
      </c>
      <c r="O3" s="4" t="s">
        <v>32</v>
      </c>
      <c r="P3" s="4" t="s">
        <v>33</v>
      </c>
      <c r="Q3" s="4">
        <v>0</v>
      </c>
      <c r="R3" s="7">
        <v>44793</v>
      </c>
      <c r="S3" s="6">
        <v>44797</v>
      </c>
      <c r="T3" s="4" t="s">
        <v>34</v>
      </c>
      <c r="U3" s="4">
        <v>334.16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44793</v>
      </c>
      <c r="G4" s="6">
        <v>44794</v>
      </c>
      <c r="H4" s="4">
        <v>1</v>
      </c>
      <c r="I4" s="4">
        <v>1</v>
      </c>
      <c r="J4" s="4">
        <v>1</v>
      </c>
      <c r="K4" s="4" t="s">
        <v>30</v>
      </c>
      <c r="L4" s="4">
        <v>347.13</v>
      </c>
      <c r="M4" s="4">
        <v>347.13</v>
      </c>
      <c r="N4" s="4" t="s">
        <v>44</v>
      </c>
      <c r="O4" s="4" t="s">
        <v>32</v>
      </c>
      <c r="P4" s="4" t="s">
        <v>33</v>
      </c>
      <c r="Q4" s="4">
        <v>0</v>
      </c>
      <c r="R4" s="7">
        <v>44793</v>
      </c>
      <c r="S4" s="6">
        <v>44797</v>
      </c>
      <c r="T4" s="4" t="s">
        <v>34</v>
      </c>
      <c r="U4" s="4">
        <v>347.13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44793</v>
      </c>
      <c r="G5" s="6">
        <v>44794</v>
      </c>
      <c r="H5" s="4">
        <v>1</v>
      </c>
      <c r="I5" s="4">
        <v>1</v>
      </c>
      <c r="J5" s="4">
        <v>1</v>
      </c>
      <c r="K5" s="4" t="s">
        <v>30</v>
      </c>
      <c r="L5" s="4">
        <v>160.92</v>
      </c>
      <c r="M5" s="4">
        <v>160.92</v>
      </c>
      <c r="N5" s="4" t="s">
        <v>48</v>
      </c>
      <c r="O5" s="4" t="s">
        <v>32</v>
      </c>
      <c r="P5" s="4" t="s">
        <v>33</v>
      </c>
      <c r="Q5" s="4">
        <v>0</v>
      </c>
      <c r="R5" s="7">
        <v>44793</v>
      </c>
      <c r="S5" s="6">
        <v>44797</v>
      </c>
      <c r="T5" s="4" t="s">
        <v>34</v>
      </c>
      <c r="U5" s="4">
        <v>160.92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44793</v>
      </c>
      <c r="G6" s="6">
        <v>44794</v>
      </c>
      <c r="H6" s="4">
        <v>1</v>
      </c>
      <c r="I6" s="4">
        <v>1</v>
      </c>
      <c r="J6" s="4">
        <v>1</v>
      </c>
      <c r="K6" s="4" t="s">
        <v>30</v>
      </c>
      <c r="L6" s="4">
        <v>238.82</v>
      </c>
      <c r="M6" s="4">
        <v>238.82</v>
      </c>
      <c r="N6" s="4" t="s">
        <v>52</v>
      </c>
      <c r="O6" s="4" t="s">
        <v>32</v>
      </c>
      <c r="P6" s="4" t="s">
        <v>33</v>
      </c>
      <c r="Q6" s="4">
        <v>0</v>
      </c>
      <c r="R6" s="7">
        <v>44793</v>
      </c>
      <c r="S6" s="6">
        <v>44797</v>
      </c>
      <c r="T6" s="4" t="s">
        <v>34</v>
      </c>
      <c r="U6" s="4">
        <v>238.82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44793</v>
      </c>
      <c r="G7" s="6">
        <v>44794</v>
      </c>
      <c r="H7" s="4">
        <v>1</v>
      </c>
      <c r="I7" s="4">
        <v>1</v>
      </c>
      <c r="J7" s="4">
        <v>1</v>
      </c>
      <c r="K7" s="4" t="s">
        <v>30</v>
      </c>
      <c r="L7" s="4">
        <v>251.12</v>
      </c>
      <c r="M7" s="4">
        <v>251.12</v>
      </c>
      <c r="N7" s="4" t="s">
        <v>56</v>
      </c>
      <c r="O7" s="4" t="s">
        <v>32</v>
      </c>
      <c r="P7" s="4" t="s">
        <v>33</v>
      </c>
      <c r="Q7" s="4">
        <v>0</v>
      </c>
      <c r="R7" s="7">
        <v>44793</v>
      </c>
      <c r="S7" s="6">
        <v>44797</v>
      </c>
      <c r="T7" s="4" t="s">
        <v>34</v>
      </c>
      <c r="U7" s="4">
        <v>251.12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44793</v>
      </c>
      <c r="G8" s="6">
        <v>44794</v>
      </c>
      <c r="H8" s="4">
        <v>1</v>
      </c>
      <c r="I8" s="4">
        <v>1</v>
      </c>
      <c r="J8" s="4">
        <v>1</v>
      </c>
      <c r="K8" s="4" t="s">
        <v>30</v>
      </c>
      <c r="L8" s="4">
        <v>355.81</v>
      </c>
      <c r="M8" s="4">
        <v>355.81</v>
      </c>
      <c r="N8" s="4" t="s">
        <v>60</v>
      </c>
      <c r="O8" s="4" t="s">
        <v>32</v>
      </c>
      <c r="P8" s="4" t="s">
        <v>33</v>
      </c>
      <c r="Q8" s="4">
        <v>0</v>
      </c>
      <c r="R8" s="7">
        <v>44793</v>
      </c>
      <c r="S8" s="6">
        <v>44797</v>
      </c>
      <c r="T8" s="4" t="s">
        <v>34</v>
      </c>
      <c r="U8" s="4">
        <v>355.81</v>
      </c>
      <c r="V8" s="4">
        <v>0</v>
      </c>
      <c r="W8" s="4">
        <v>0</v>
      </c>
      <c r="X8" s="4" t="s">
        <v>61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44793</v>
      </c>
      <c r="G9" s="6">
        <v>44794</v>
      </c>
      <c r="H9" s="4">
        <v>1</v>
      </c>
      <c r="I9" s="4">
        <v>1</v>
      </c>
      <c r="J9" s="4">
        <v>1</v>
      </c>
      <c r="K9" s="4" t="s">
        <v>30</v>
      </c>
      <c r="L9" s="4">
        <v>130.18</v>
      </c>
      <c r="M9" s="4">
        <v>130.18</v>
      </c>
      <c r="N9" s="4" t="s">
        <v>65</v>
      </c>
      <c r="O9" s="4" t="s">
        <v>32</v>
      </c>
      <c r="P9" s="4" t="s">
        <v>33</v>
      </c>
      <c r="Q9" s="4">
        <v>0</v>
      </c>
      <c r="R9" s="7">
        <v>44793</v>
      </c>
      <c r="S9" s="6">
        <v>44797</v>
      </c>
      <c r="T9" s="4" t="s">
        <v>34</v>
      </c>
      <c r="U9" s="4">
        <v>130.18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66</v>
      </c>
      <c r="D10" s="4" t="s">
        <v>63</v>
      </c>
      <c r="E10" s="4" t="s">
        <v>64</v>
      </c>
      <c r="F10" s="6">
        <v>44793</v>
      </c>
      <c r="G10" s="6">
        <v>44794</v>
      </c>
      <c r="H10" s="4">
        <v>1</v>
      </c>
      <c r="I10" s="4">
        <v>1</v>
      </c>
      <c r="J10" s="4">
        <v>1</v>
      </c>
      <c r="K10" s="4" t="s">
        <v>30</v>
      </c>
      <c r="L10" s="4">
        <v>-130.18</v>
      </c>
      <c r="M10" s="4">
        <v>-130.18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44793</v>
      </c>
      <c r="S10" s="6">
        <v>44797</v>
      </c>
      <c r="T10" s="4" t="s">
        <v>34</v>
      </c>
      <c r="U10" s="4">
        <v>-130.18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64</v>
      </c>
      <c r="F11" s="6">
        <v>44793</v>
      </c>
      <c r="G11" s="6">
        <v>44794</v>
      </c>
      <c r="H11" s="4">
        <v>1</v>
      </c>
      <c r="I11" s="4">
        <v>1</v>
      </c>
      <c r="J11" s="4">
        <v>1</v>
      </c>
      <c r="K11" s="4" t="s">
        <v>30</v>
      </c>
      <c r="L11" s="4">
        <v>184.5</v>
      </c>
      <c r="M11" s="4">
        <v>184.5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44793</v>
      </c>
      <c r="S11" s="6">
        <v>44797</v>
      </c>
      <c r="T11" s="4" t="s">
        <v>34</v>
      </c>
      <c r="U11" s="4">
        <v>184.5</v>
      </c>
      <c r="V11" s="4">
        <v>0</v>
      </c>
      <c r="W11" s="4">
        <v>0</v>
      </c>
      <c r="X11" s="4" t="s">
        <v>70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5">
        <v>999218807375299</v>
      </c>
      <c r="B2" s="6">
        <v>44792</v>
      </c>
      <c r="C2" s="6">
        <v>44794</v>
      </c>
      <c r="D2" s="4">
        <v>231.64</v>
      </c>
      <c r="E2" s="4" t="str">
        <f>VLOOKUP(A2,HOP!A:L,12,0)</f>
        <v>231.64</v>
      </c>
      <c r="F2" s="4" t="str">
        <f>VLOOKUP(A2,HOP!A:C,3,0)</f>
        <v>2660432</v>
      </c>
      <c r="G2" s="4">
        <f>D2-E2</f>
        <v>0</v>
      </c>
      <c r="H2" s="4" t="str">
        <f>$H$1&amp;F2</f>
        <v>，2660432</v>
      </c>
      <c r="I2" s="4" t="str">
        <f>VLOOKUP(A2,HOP!A:U,21,0)</f>
        <v>直连</v>
      </c>
    </row>
    <row r="3" s="4" customFormat="1" spans="1:9">
      <c r="A3" s="5">
        <v>999218814492587</v>
      </c>
      <c r="B3" s="6">
        <v>44793</v>
      </c>
      <c r="C3" s="6">
        <v>44794</v>
      </c>
      <c r="D3" s="4">
        <v>334.16</v>
      </c>
      <c r="E3" s="4" t="str">
        <f>VLOOKUP(A3,HOP!A:L,12,0)</f>
        <v>334.16</v>
      </c>
      <c r="F3" s="4" t="str">
        <f>VLOOKUP(A3,HOP!A:C,3,0)</f>
        <v>2661096</v>
      </c>
      <c r="G3" s="4">
        <f t="shared" ref="G3:G10" si="0">D3-E3</f>
        <v>0</v>
      </c>
      <c r="H3" s="4" t="str">
        <f t="shared" ref="H3:H10" si="1">$H$1&amp;F3</f>
        <v>，2661096</v>
      </c>
      <c r="I3" s="4" t="str">
        <f>VLOOKUP(A3,HOP!A:U,21,0)</f>
        <v>直连</v>
      </c>
    </row>
    <row r="4" s="4" customFormat="1" spans="1:9">
      <c r="A4" s="5">
        <v>999218814951215</v>
      </c>
      <c r="B4" s="6">
        <v>44793</v>
      </c>
      <c r="C4" s="6">
        <v>44794</v>
      </c>
      <c r="D4" s="4">
        <v>347.13</v>
      </c>
      <c r="E4" s="4" t="str">
        <f>VLOOKUP(A4,HOP!A:L,12,0)</f>
        <v>347.13</v>
      </c>
      <c r="F4" s="4" t="str">
        <f>VLOOKUP(A4,HOP!A:C,3,0)</f>
        <v>2661163</v>
      </c>
      <c r="G4" s="4">
        <f t="shared" si="0"/>
        <v>0</v>
      </c>
      <c r="H4" s="4" t="str">
        <f t="shared" si="1"/>
        <v>，2661163</v>
      </c>
      <c r="I4" s="4" t="str">
        <f>VLOOKUP(A4,HOP!A:U,21,0)</f>
        <v>直连</v>
      </c>
    </row>
    <row r="5" s="4" customFormat="1" spans="1:9">
      <c r="A5" s="5">
        <v>999218815930628</v>
      </c>
      <c r="B5" s="6">
        <v>44793</v>
      </c>
      <c r="C5" s="6">
        <v>44794</v>
      </c>
      <c r="D5" s="4">
        <v>160.92</v>
      </c>
      <c r="E5" s="4" t="str">
        <f>VLOOKUP(A5,HOP!A:L,12,0)</f>
        <v>160.92</v>
      </c>
      <c r="F5" s="4" t="str">
        <f>VLOOKUP(A5,HOP!A:C,3,0)</f>
        <v>2661276</v>
      </c>
      <c r="G5" s="4">
        <f t="shared" si="0"/>
        <v>0</v>
      </c>
      <c r="H5" s="4" t="str">
        <f t="shared" si="1"/>
        <v>，2661276</v>
      </c>
      <c r="I5" s="4" t="str">
        <f>VLOOKUP(A5,HOP!A:U,21,0)</f>
        <v>直连</v>
      </c>
    </row>
    <row r="6" s="4" customFormat="1" spans="1:9">
      <c r="A6" s="5">
        <v>999218816414770</v>
      </c>
      <c r="B6" s="6">
        <v>44793</v>
      </c>
      <c r="C6" s="6">
        <v>44794</v>
      </c>
      <c r="D6" s="4">
        <v>238.82</v>
      </c>
      <c r="E6" s="4" t="str">
        <f>VLOOKUP(A6,HOP!A:L,12,0)</f>
        <v>238.82</v>
      </c>
      <c r="F6" s="4" t="str">
        <f>VLOOKUP(A6,HOP!A:C,3,0)</f>
        <v>2661342</v>
      </c>
      <c r="G6" s="4">
        <f t="shared" si="0"/>
        <v>0</v>
      </c>
      <c r="H6" s="4" t="str">
        <f t="shared" si="1"/>
        <v>，2661342</v>
      </c>
      <c r="I6" s="4" t="str">
        <f>VLOOKUP(A6,HOP!A:U,21,0)</f>
        <v>直连</v>
      </c>
    </row>
    <row r="7" s="4" customFormat="1" spans="1:9">
      <c r="A7" s="5">
        <v>18816567756</v>
      </c>
      <c r="B7" s="6">
        <v>44793</v>
      </c>
      <c r="C7" s="6">
        <v>44794</v>
      </c>
      <c r="D7" s="4">
        <v>251.12</v>
      </c>
      <c r="E7" s="4" t="str">
        <f>VLOOKUP(A7,HOP!A:L,12,0)</f>
        <v>251.12</v>
      </c>
      <c r="F7" s="4" t="str">
        <f>VLOOKUP(A7,HOP!A:C,3,0)</f>
        <v>2661367</v>
      </c>
      <c r="G7" s="4">
        <f t="shared" si="0"/>
        <v>0</v>
      </c>
      <c r="H7" s="4" t="str">
        <f t="shared" si="1"/>
        <v>，2661367</v>
      </c>
      <c r="I7" s="4" t="str">
        <f>VLOOKUP(A7,HOP!A:U,21,0)</f>
        <v>直连</v>
      </c>
    </row>
    <row r="8" s="4" customFormat="1" spans="1:9">
      <c r="A8" s="5">
        <v>999218817486692</v>
      </c>
      <c r="B8" s="6">
        <v>44793</v>
      </c>
      <c r="C8" s="6">
        <v>44794</v>
      </c>
      <c r="D8" s="4">
        <v>355.81</v>
      </c>
      <c r="E8" s="4" t="str">
        <f>VLOOKUP(A8,HOP!A:L,12,0)</f>
        <v>355.81</v>
      </c>
      <c r="F8" s="4" t="str">
        <f>VLOOKUP(A8,HOP!A:C,3,0)</f>
        <v>2661511</v>
      </c>
      <c r="G8" s="4">
        <f t="shared" si="0"/>
        <v>0</v>
      </c>
      <c r="H8" s="4" t="str">
        <f t="shared" si="1"/>
        <v>，2661511</v>
      </c>
      <c r="I8" s="4" t="str">
        <f>VLOOKUP(A8,HOP!A:U,21,0)</f>
        <v>直连</v>
      </c>
    </row>
    <row r="9" s="4" customFormat="1" hidden="1" spans="1:9">
      <c r="A9" s="5">
        <v>999218818435175</v>
      </c>
      <c r="B9" s="6">
        <v>44793</v>
      </c>
      <c r="C9" s="6">
        <v>44794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999218820269375</v>
      </c>
      <c r="B10" s="6">
        <v>44793</v>
      </c>
      <c r="C10" s="6">
        <v>44794</v>
      </c>
      <c r="D10" s="4">
        <v>184.5</v>
      </c>
      <c r="E10" s="4" t="str">
        <f>VLOOKUP(A10,HOP!A:L,12,0)</f>
        <v>184.50</v>
      </c>
      <c r="F10" s="4" t="str">
        <f>VLOOKUP(A10,HOP!A:C,3,0)</f>
        <v>2661898</v>
      </c>
      <c r="G10" s="4">
        <f t="shared" si="0"/>
        <v>0</v>
      </c>
      <c r="H10" s="4" t="str">
        <f t="shared" si="1"/>
        <v>，2661898</v>
      </c>
      <c r="I10" s="4" t="str">
        <f>VLOOKUP(A10,HOP!A:U,21,0)</f>
        <v>直连</v>
      </c>
    </row>
    <row r="12" spans="4:4">
      <c r="D12" s="4">
        <f>SUM(D2:D11)</f>
        <v>2104.1</v>
      </c>
    </row>
    <row r="19" spans="1:1">
      <c r="A19" s="4" t="s">
        <v>72</v>
      </c>
    </row>
    <row r="20" spans="1:1">
      <c r="A20" s="4" t="s">
        <v>73</v>
      </c>
    </row>
    <row r="21" spans="1:1">
      <c r="A21" s="4" t="s">
        <v>74</v>
      </c>
    </row>
  </sheetData>
  <autoFilter ref="A1:X10">
    <filterColumn colId="3">
      <filters>
        <filter val="355.81"/>
        <filter val="160.92"/>
        <filter val="238.82"/>
        <filter val="251.12"/>
        <filter val="347.13"/>
        <filter val="231.64"/>
        <filter val="184.5"/>
        <filter val="334.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$1:A$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</row>
    <row r="2" s="1" customFormat="1" spans="1:21">
      <c r="A2" s="3">
        <v>999218820269375</v>
      </c>
      <c r="B2" s="1" t="s">
        <v>93</v>
      </c>
      <c r="C2" s="1" t="s">
        <v>94</v>
      </c>
      <c r="D2" s="1" t="s">
        <v>95</v>
      </c>
      <c r="E2" s="1" t="s">
        <v>69</v>
      </c>
      <c r="F2" s="1" t="s">
        <v>93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</row>
    <row r="3" s="1" customFormat="1" spans="1:21">
      <c r="A3" s="3">
        <v>999218817486692</v>
      </c>
      <c r="B3" s="1" t="s">
        <v>93</v>
      </c>
      <c r="C3" s="1" t="s">
        <v>108</v>
      </c>
      <c r="D3" s="1" t="s">
        <v>109</v>
      </c>
      <c r="E3" s="1" t="s">
        <v>60</v>
      </c>
      <c r="F3" s="1" t="s">
        <v>93</v>
      </c>
      <c r="G3" s="1" t="s">
        <v>96</v>
      </c>
      <c r="H3" s="1" t="s">
        <v>97</v>
      </c>
      <c r="I3" s="1" t="s">
        <v>110</v>
      </c>
      <c r="J3" s="1" t="s">
        <v>99</v>
      </c>
      <c r="K3" s="1" t="s">
        <v>110</v>
      </c>
      <c r="L3" s="1" t="s">
        <v>110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111</v>
      </c>
      <c r="S3" s="1" t="s">
        <v>105</v>
      </c>
      <c r="T3" s="1" t="s">
        <v>106</v>
      </c>
      <c r="U3" s="1" t="s">
        <v>107</v>
      </c>
    </row>
    <row r="4" s="1" customFormat="1" spans="1:21">
      <c r="A4" s="3">
        <v>18816567756</v>
      </c>
      <c r="B4" s="1" t="s">
        <v>93</v>
      </c>
      <c r="C4" s="1" t="s">
        <v>112</v>
      </c>
      <c r="D4" s="1" t="s">
        <v>113</v>
      </c>
      <c r="E4" s="1" t="s">
        <v>56</v>
      </c>
      <c r="F4" s="1" t="s">
        <v>93</v>
      </c>
      <c r="G4" s="1" t="s">
        <v>96</v>
      </c>
      <c r="H4" s="1" t="s">
        <v>97</v>
      </c>
      <c r="I4" s="1" t="s">
        <v>114</v>
      </c>
      <c r="J4" s="1" t="s">
        <v>99</v>
      </c>
      <c r="K4" s="1" t="s">
        <v>114</v>
      </c>
      <c r="L4" s="1" t="s">
        <v>114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115</v>
      </c>
      <c r="S4" s="1" t="s">
        <v>105</v>
      </c>
      <c r="T4" s="1" t="s">
        <v>106</v>
      </c>
      <c r="U4" s="1" t="s">
        <v>107</v>
      </c>
    </row>
    <row r="5" s="1" customFormat="1" spans="1:21">
      <c r="A5" s="3">
        <v>999218816414770</v>
      </c>
      <c r="B5" s="1" t="s">
        <v>93</v>
      </c>
      <c r="C5" s="1" t="s">
        <v>116</v>
      </c>
      <c r="D5" s="1" t="s">
        <v>117</v>
      </c>
      <c r="E5" s="1" t="s">
        <v>52</v>
      </c>
      <c r="F5" s="1" t="s">
        <v>93</v>
      </c>
      <c r="G5" s="1" t="s">
        <v>96</v>
      </c>
      <c r="H5" s="1" t="s">
        <v>97</v>
      </c>
      <c r="I5" s="1" t="s">
        <v>118</v>
      </c>
      <c r="J5" s="1" t="s">
        <v>99</v>
      </c>
      <c r="K5" s="1" t="s">
        <v>118</v>
      </c>
      <c r="L5" s="1" t="s">
        <v>118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119</v>
      </c>
      <c r="S5" s="1" t="s">
        <v>105</v>
      </c>
      <c r="T5" s="1" t="s">
        <v>106</v>
      </c>
      <c r="U5" s="1" t="s">
        <v>107</v>
      </c>
    </row>
    <row r="6" s="1" customFormat="1" spans="1:21">
      <c r="A6" s="3">
        <v>999218815930628</v>
      </c>
      <c r="B6" s="1" t="s">
        <v>93</v>
      </c>
      <c r="C6" s="1" t="s">
        <v>120</v>
      </c>
      <c r="D6" s="1" t="s">
        <v>121</v>
      </c>
      <c r="E6" s="1" t="s">
        <v>48</v>
      </c>
      <c r="F6" s="1" t="s">
        <v>93</v>
      </c>
      <c r="G6" s="1" t="s">
        <v>96</v>
      </c>
      <c r="H6" s="1" t="s">
        <v>97</v>
      </c>
      <c r="I6" s="1" t="s">
        <v>122</v>
      </c>
      <c r="J6" s="1" t="s">
        <v>99</v>
      </c>
      <c r="K6" s="1" t="s">
        <v>122</v>
      </c>
      <c r="L6" s="1" t="s">
        <v>122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123</v>
      </c>
      <c r="S6" s="1" t="s">
        <v>105</v>
      </c>
      <c r="T6" s="1" t="s">
        <v>106</v>
      </c>
      <c r="U6" s="1" t="s">
        <v>107</v>
      </c>
    </row>
    <row r="7" s="1" customFormat="1" spans="1:21">
      <c r="A7" s="3">
        <v>999218814951215</v>
      </c>
      <c r="B7" s="1" t="s">
        <v>93</v>
      </c>
      <c r="C7" s="1" t="s">
        <v>124</v>
      </c>
      <c r="D7" s="1" t="s">
        <v>125</v>
      </c>
      <c r="E7" s="1" t="s">
        <v>44</v>
      </c>
      <c r="F7" s="1" t="s">
        <v>93</v>
      </c>
      <c r="G7" s="1" t="s">
        <v>96</v>
      </c>
      <c r="H7" s="1" t="s">
        <v>97</v>
      </c>
      <c r="I7" s="1" t="s">
        <v>126</v>
      </c>
      <c r="J7" s="1" t="s">
        <v>99</v>
      </c>
      <c r="K7" s="1" t="s">
        <v>126</v>
      </c>
      <c r="L7" s="1" t="s">
        <v>126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103</v>
      </c>
      <c r="R7" s="1" t="s">
        <v>127</v>
      </c>
      <c r="S7" s="1" t="s">
        <v>105</v>
      </c>
      <c r="T7" s="1" t="s">
        <v>106</v>
      </c>
      <c r="U7" s="1" t="s">
        <v>107</v>
      </c>
    </row>
    <row r="8" s="1" customFormat="1" spans="1:21">
      <c r="A8" s="3">
        <v>999218814492587</v>
      </c>
      <c r="B8" s="1" t="s">
        <v>93</v>
      </c>
      <c r="C8" s="1" t="s">
        <v>128</v>
      </c>
      <c r="D8" s="1" t="s">
        <v>129</v>
      </c>
      <c r="E8" s="1" t="s">
        <v>39</v>
      </c>
      <c r="F8" s="1" t="s">
        <v>93</v>
      </c>
      <c r="G8" s="1" t="s">
        <v>96</v>
      </c>
      <c r="H8" s="1" t="s">
        <v>97</v>
      </c>
      <c r="I8" s="1" t="s">
        <v>130</v>
      </c>
      <c r="J8" s="1" t="s">
        <v>99</v>
      </c>
      <c r="K8" s="1" t="s">
        <v>130</v>
      </c>
      <c r="L8" s="1" t="s">
        <v>130</v>
      </c>
      <c r="M8" s="1" t="s">
        <v>100</v>
      </c>
      <c r="N8" s="1" t="s">
        <v>100</v>
      </c>
      <c r="O8" s="1" t="s">
        <v>101</v>
      </c>
      <c r="P8" s="1" t="s">
        <v>102</v>
      </c>
      <c r="Q8" s="1" t="s">
        <v>103</v>
      </c>
      <c r="R8" s="1" t="s">
        <v>131</v>
      </c>
      <c r="S8" s="1" t="s">
        <v>105</v>
      </c>
      <c r="T8" s="1" t="s">
        <v>106</v>
      </c>
      <c r="U8" s="1" t="s">
        <v>107</v>
      </c>
    </row>
    <row r="9" s="1" customFormat="1" spans="1:21">
      <c r="A9" s="3">
        <v>999218807375299</v>
      </c>
      <c r="B9" s="1" t="s">
        <v>132</v>
      </c>
      <c r="C9" s="1" t="s">
        <v>133</v>
      </c>
      <c r="D9" s="1" t="s">
        <v>134</v>
      </c>
      <c r="E9" s="1" t="s">
        <v>31</v>
      </c>
      <c r="F9" s="1" t="s">
        <v>132</v>
      </c>
      <c r="G9" s="1" t="s">
        <v>96</v>
      </c>
      <c r="H9" s="1" t="s">
        <v>97</v>
      </c>
      <c r="I9" s="1" t="s">
        <v>135</v>
      </c>
      <c r="J9" s="1" t="s">
        <v>99</v>
      </c>
      <c r="K9" s="1" t="s">
        <v>135</v>
      </c>
      <c r="L9" s="1" t="s">
        <v>135</v>
      </c>
      <c r="M9" s="1" t="s">
        <v>100</v>
      </c>
      <c r="N9" s="1" t="s">
        <v>100</v>
      </c>
      <c r="O9" s="1" t="s">
        <v>101</v>
      </c>
      <c r="P9" s="1" t="s">
        <v>102</v>
      </c>
      <c r="Q9" s="1" t="s">
        <v>103</v>
      </c>
      <c r="R9" s="1" t="s">
        <v>136</v>
      </c>
      <c r="S9" s="1" t="s">
        <v>105</v>
      </c>
      <c r="T9" s="1" t="s">
        <v>106</v>
      </c>
      <c r="U9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2022-08-24T02:22:42Z</dcterms:created>
  <dcterms:modified xsi:type="dcterms:W3CDTF">2022-08-24T02:26:49Z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ED33B94673A7480890D8A0288E77D82A</vt:lpwstr>
  </property>
  <property fmtid="{D5CDD505-2E9C-101B-9397-08002B2CF9AE}" pid="3" name="KSOProductBuildVer">
    <vt:lpwstr>2052-11.1.0.12302</vt:lpwstr>
  </property>
</Properties>
</file>