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<sst xmlns="http://schemas.openxmlformats.org/spreadsheetml/2006/main" count="366" uniqueCount="140">
  <si>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</si>
  <si>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</si>
  <si>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</si>
  <si>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</si>
  <si>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</si>
  <si>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</si>
  <si>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</si>
  <si>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</si>
  <si>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</si>
  <si>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</si>
  <si>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</si>
  <si>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</si>
  <si>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</si>
  <si>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</si>
  <si>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</si>
  <si>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</si>
  <si>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</si>
  <si>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</si>
  <si>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</si>
  <si>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</si>
  <si>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</si>
  <si>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</si>
  <si>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</si>
  <si>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</si>
  <si>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</si>
  <si>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18773987614	</t>
  </si>
  <si>
    <t>Ctrip</t>
  </si>
  <si>
    <t>正常</t>
  </si>
  <si>
    <t>[岑溪]城市便捷酒店(梧州岑溪名都新城店)(71586336)</t>
  </si>
  <si>
    <t>特惠大床房&lt;双人入住&gt;&lt;内宾&gt;&lt;预付&gt;&lt;无早&gt;</t>
  </si>
  <si>
    <t>CNY</t>
  </si>
  <si>
    <t>陈梦琴,方顺超</t>
  </si>
  <si>
    <t>CA11323220825CNY</t>
  </si>
  <si>
    <t>未提现</t>
  </si>
  <si>
    <t>携程开票</t>
  </si>
  <si>
    <t xml:space="preserve">2657254	</t>
  </si>
  <si>
    <t xml:space="preserve">	</t>
  </si>
  <si>
    <t xml:space="preserve">999218818921779	</t>
  </si>
  <si>
    <t>[钦州]城市便捷酒店(钦州港区中心广场店)(71586469)</t>
  </si>
  <si>
    <t>黄龙必</t>
  </si>
  <si>
    <t xml:space="preserve">999218819293432	</t>
  </si>
  <si>
    <t>[武汉]城市便捷酒店(武汉汉南步行街店)(72840734)</t>
  </si>
  <si>
    <t>商务大床房&lt;双人入住&gt;&lt;内宾&gt;&lt;预付&gt;&lt;无早&gt;</t>
  </si>
  <si>
    <t>杨骁军</t>
  </si>
  <si>
    <t xml:space="preserve">999218824780149	</t>
  </si>
  <si>
    <t>[洛阳]城市便捷酒店(洛阳龙门高铁站店)(72841380)</t>
  </si>
  <si>
    <t>雷幸雨</t>
  </si>
  <si>
    <t xml:space="preserve">999218825248836	</t>
  </si>
  <si>
    <t>[杭州]杭州西湖湖滨银泰亚朵酒店(50196255)</t>
  </si>
  <si>
    <t>高级大床房&lt;双人入住&gt;&lt;内宾&gt;&lt;预付&gt;&lt;单早&gt;</t>
  </si>
  <si>
    <t>陈远缘</t>
  </si>
  <si>
    <t xml:space="preserve">999218825292153	</t>
  </si>
  <si>
    <t>[信丰]城市便捷酒店（信丰高铁西站店）(83812817)</t>
  </si>
  <si>
    <t>高级大床房&lt;双人入住&gt;&lt;内宾&gt;&lt;预付&gt;&lt;无早&gt;</t>
  </si>
  <si>
    <t>杨穗萍</t>
  </si>
  <si>
    <t xml:space="preserve">18825893487	</t>
  </si>
  <si>
    <t>[河池]城市便捷酒店(河池城东店)(71586479)</t>
  </si>
  <si>
    <t>邓毅</t>
  </si>
  <si>
    <t xml:space="preserve">999218827213873	</t>
  </si>
  <si>
    <t>[杭州]杭州萧山机场瓜沥亚朵酒店(65109286)</t>
  </si>
  <si>
    <t>景州</t>
  </si>
  <si>
    <t>取消</t>
  </si>
  <si>
    <t xml:space="preserve">999218828852289	</t>
  </si>
  <si>
    <t>[南宁]城市便捷酒店(南宁南湖公园麻村地铁站店)(72812932)</t>
  </si>
  <si>
    <t>黄美芬</t>
  </si>
  <si>
    <t xml:space="preserve">18829664972	</t>
  </si>
  <si>
    <t>[浦北]宜尚酒店（浦北诚信商业广场店）(83841214)</t>
  </si>
  <si>
    <t>高级大床房&lt;双人入住&gt;&lt;内宾&gt;&lt;预付&gt;&lt;双早&gt;</t>
  </si>
  <si>
    <t>麦海波</t>
  </si>
  <si>
    <t>，</t>
  </si>
  <si>
    <t>A220825093317481</t>
  </si>
  <si>
    <t>CNY / HKD 当前参考汇率: 1.142686319</t>
  </si>
  <si>
    <t>总计：2361.98 CNY/
2699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</si>
  <si>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</si>
  <si>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</si>
  <si>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</si>
  <si>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</si>
  <si>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</si>
  <si>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</si>
  <si>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</si>
  <si>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</si>
  <si>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</si>
  <si>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</si>
  <si>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</si>
  <si>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</si>
  <si>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</si>
  <si>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</si>
  <si>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</si>
  <si>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</si>
  <si>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</si>
  <si>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</si>
  <si>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</si>
  <si>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2662776</t>
  </si>
  <si>
    <t>宜尚酒店（浦北诚信商业广场店）</t>
  </si>
  <si>
    <t>2022-08-22</t>
  </si>
  <si>
    <t>退房日月结</t>
  </si>
  <si>
    <t>251.12</t>
  </si>
  <si>
    <t>RMB</t>
  </si>
  <si>
    <t>0</t>
  </si>
  <si>
    <t>0.00</t>
  </si>
  <si>
    <t>携程汇智国内直连</t>
  </si>
  <si>
    <t>1861</t>
  </si>
  <si>
    <t>2022-08-21 21:59:05</t>
  </si>
  <si>
    <t>否</t>
  </si>
  <si>
    <t>汇智国际旅游发展有限公司</t>
  </si>
  <si>
    <t>直连</t>
  </si>
  <si>
    <t>2662631</t>
  </si>
  <si>
    <t>城市便捷酒店(南宁南湖公园麻村地铁站店)</t>
  </si>
  <si>
    <t>181.42</t>
  </si>
  <si>
    <t>2022-08-21 19:29:24</t>
  </si>
  <si>
    <t>2662302</t>
  </si>
  <si>
    <t>城市便捷酒店(河池城东店)</t>
  </si>
  <si>
    <t>170.15</t>
  </si>
  <si>
    <t>2022-08-21 12:10:05</t>
  </si>
  <si>
    <t>2662229</t>
  </si>
  <si>
    <t>城市便捷酒店（信丰迎宾大道店）</t>
  </si>
  <si>
    <t>152.72</t>
  </si>
  <si>
    <t>2022-08-21 10:44:15</t>
  </si>
  <si>
    <t>2662226</t>
  </si>
  <si>
    <t>杭州西湖湖滨银泰亚朵酒店</t>
  </si>
  <si>
    <t>499.48</t>
  </si>
  <si>
    <t>2022-08-21 10:37:19</t>
  </si>
  <si>
    <t>2662173</t>
  </si>
  <si>
    <t>城市便捷酒店(洛阳龙门高铁站店)</t>
  </si>
  <si>
    <t>115.82</t>
  </si>
  <si>
    <t>2022-08-21 09:09:41</t>
  </si>
  <si>
    <t>2022-08-20</t>
  </si>
  <si>
    <t>2661758</t>
  </si>
  <si>
    <t>城市便捷酒店(武汉汉南步行街店)</t>
  </si>
  <si>
    <t>194.75</t>
  </si>
  <si>
    <t>2022-08-20 20:21:12</t>
  </si>
  <si>
    <t>2661697</t>
  </si>
  <si>
    <t>城市便捷酒店(钦州港区中心广场店)</t>
  </si>
  <si>
    <t>188.60</t>
  </si>
  <si>
    <t>2022-08-20 19:31:16</t>
  </si>
  <si>
    <t>2022-08-16</t>
  </si>
  <si>
    <t>2657254</t>
  </si>
  <si>
    <t>城市便捷酒店(岑溪思湖店)</t>
  </si>
  <si>
    <t>607.92</t>
  </si>
  <si>
    <t>2022-08-16 19:43:37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</si>
</sst>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57150</xdr:colOff>
      <xdr:row>57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4583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44793</v>
      </c>
      <c r="G2" s="6">
        <v>44795</v>
      </c>
      <c r="H2" s="4">
        <v>2</v>
      </c>
      <c r="I2" s="4">
        <v>2</v>
      </c>
      <c r="J2" s="4">
        <v>4</v>
      </c>
      <c r="K2" s="4" t="s">
        <v>30</v>
      </c>
      <c r="L2" s="4">
        <v>607.92</v>
      </c>
      <c r="M2" s="4">
        <v>607.92</v>
      </c>
      <c r="N2" s="4" t="s">
        <v>31</v>
      </c>
      <c r="O2" s="4" t="s">
        <v>32</v>
      </c>
      <c r="P2" s="4" t="s">
        <v>33</v>
      </c>
      <c r="Q2" s="4">
        <v>0</v>
      </c>
      <c r="R2" s="7">
        <v>44789</v>
      </c>
      <c r="S2" s="6">
        <v>44798</v>
      </c>
      <c r="T2" s="4" t="s">
        <v>34</v>
      </c>
      <c r="U2" s="4">
        <v>607.92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44794</v>
      </c>
      <c r="G3" s="6">
        <v>44795</v>
      </c>
      <c r="H3" s="4">
        <v>1</v>
      </c>
      <c r="I3" s="4">
        <v>1</v>
      </c>
      <c r="J3" s="4">
        <v>1</v>
      </c>
      <c r="K3" s="4" t="s">
        <v>30</v>
      </c>
      <c r="L3" s="4">
        <v>188.6</v>
      </c>
      <c r="M3" s="4">
        <v>188.6</v>
      </c>
      <c r="N3" s="4" t="s">
        <v>39</v>
      </c>
      <c r="O3" s="4" t="s">
        <v>32</v>
      </c>
      <c r="P3" s="4" t="s">
        <v>33</v>
      </c>
      <c r="Q3" s="4">
        <v>0</v>
      </c>
      <c r="R3" s="7">
        <v>44793</v>
      </c>
      <c r="S3" s="6">
        <v>44798</v>
      </c>
      <c r="T3" s="4" t="s">
        <v>34</v>
      </c>
      <c r="U3" s="4">
        <v>188.6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44794</v>
      </c>
      <c r="G4" s="6">
        <v>44795</v>
      </c>
      <c r="H4" s="4">
        <v>1</v>
      </c>
      <c r="I4" s="4">
        <v>1</v>
      </c>
      <c r="J4" s="4">
        <v>1</v>
      </c>
      <c r="K4" s="4" t="s">
        <v>30</v>
      </c>
      <c r="L4" s="4">
        <v>194.75</v>
      </c>
      <c r="M4" s="4">
        <v>194.75</v>
      </c>
      <c r="N4" s="4" t="s">
        <v>43</v>
      </c>
      <c r="O4" s="4" t="s">
        <v>32</v>
      </c>
      <c r="P4" s="4" t="s">
        <v>33</v>
      </c>
      <c r="Q4" s="4">
        <v>0</v>
      </c>
      <c r="R4" s="7">
        <v>44793</v>
      </c>
      <c r="S4" s="6">
        <v>44798</v>
      </c>
      <c r="T4" s="4" t="s">
        <v>34</v>
      </c>
      <c r="U4" s="4">
        <v>194.75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29</v>
      </c>
      <c r="F5" s="6">
        <v>44794</v>
      </c>
      <c r="G5" s="6">
        <v>44795</v>
      </c>
      <c r="H5" s="4">
        <v>1</v>
      </c>
      <c r="I5" s="4">
        <v>1</v>
      </c>
      <c r="J5" s="4">
        <v>1</v>
      </c>
      <c r="K5" s="4" t="s">
        <v>30</v>
      </c>
      <c r="L5" s="4">
        <v>115.82</v>
      </c>
      <c r="M5" s="4">
        <v>115.82</v>
      </c>
      <c r="N5" s="4" t="s">
        <v>46</v>
      </c>
      <c r="O5" s="4" t="s">
        <v>32</v>
      </c>
      <c r="P5" s="4" t="s">
        <v>33</v>
      </c>
      <c r="Q5" s="4">
        <v>0</v>
      </c>
      <c r="R5" s="7">
        <v>44794</v>
      </c>
      <c r="S5" s="6">
        <v>44798</v>
      </c>
      <c r="T5" s="4" t="s">
        <v>34</v>
      </c>
      <c r="U5" s="4">
        <v>115.82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44794</v>
      </c>
      <c r="G6" s="6">
        <v>44795</v>
      </c>
      <c r="H6" s="4">
        <v>1</v>
      </c>
      <c r="I6" s="4">
        <v>1</v>
      </c>
      <c r="J6" s="4">
        <v>1</v>
      </c>
      <c r="K6" s="4" t="s">
        <v>30</v>
      </c>
      <c r="L6" s="4">
        <v>499.48</v>
      </c>
      <c r="M6" s="4">
        <v>499.48</v>
      </c>
      <c r="N6" s="4" t="s">
        <v>50</v>
      </c>
      <c r="O6" s="4" t="s">
        <v>32</v>
      </c>
      <c r="P6" s="4" t="s">
        <v>33</v>
      </c>
      <c r="Q6" s="4">
        <v>0</v>
      </c>
      <c r="R6" s="7">
        <v>44794</v>
      </c>
      <c r="S6" s="6">
        <v>44798</v>
      </c>
      <c r="T6" s="4" t="s">
        <v>34</v>
      </c>
      <c r="U6" s="4">
        <v>499.48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44794</v>
      </c>
      <c r="G7" s="6">
        <v>44795</v>
      </c>
      <c r="H7" s="4">
        <v>1</v>
      </c>
      <c r="I7" s="4">
        <v>1</v>
      </c>
      <c r="J7" s="4">
        <v>1</v>
      </c>
      <c r="K7" s="4" t="s">
        <v>30</v>
      </c>
      <c r="L7" s="4">
        <v>152.72</v>
      </c>
      <c r="M7" s="4">
        <v>152.72</v>
      </c>
      <c r="N7" s="4" t="s">
        <v>54</v>
      </c>
      <c r="O7" s="4" t="s">
        <v>32</v>
      </c>
      <c r="P7" s="4" t="s">
        <v>33</v>
      </c>
      <c r="Q7" s="4">
        <v>0</v>
      </c>
      <c r="R7" s="7">
        <v>44794</v>
      </c>
      <c r="S7" s="6">
        <v>44798</v>
      </c>
      <c r="T7" s="4" t="s">
        <v>34</v>
      </c>
      <c r="U7" s="4">
        <v>152.72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29</v>
      </c>
      <c r="F8" s="6">
        <v>44794</v>
      </c>
      <c r="G8" s="6">
        <v>44795</v>
      </c>
      <c r="H8" s="4">
        <v>1</v>
      </c>
      <c r="I8" s="4">
        <v>1</v>
      </c>
      <c r="J8" s="4">
        <v>1</v>
      </c>
      <c r="K8" s="4" t="s">
        <v>30</v>
      </c>
      <c r="L8" s="4">
        <v>170.15</v>
      </c>
      <c r="M8" s="4">
        <v>170.15</v>
      </c>
      <c r="N8" s="4" t="s">
        <v>57</v>
      </c>
      <c r="O8" s="4" t="s">
        <v>32</v>
      </c>
      <c r="P8" s="4" t="s">
        <v>33</v>
      </c>
      <c r="Q8" s="4">
        <v>0</v>
      </c>
      <c r="R8" s="7">
        <v>44794</v>
      </c>
      <c r="S8" s="6">
        <v>44798</v>
      </c>
      <c r="T8" s="4" t="s">
        <v>34</v>
      </c>
      <c r="U8" s="4">
        <v>170.15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49</v>
      </c>
      <c r="F9" s="6">
        <v>44794</v>
      </c>
      <c r="G9" s="6">
        <v>44795</v>
      </c>
      <c r="H9" s="4">
        <v>1</v>
      </c>
      <c r="I9" s="4">
        <v>1</v>
      </c>
      <c r="J9" s="4">
        <v>1</v>
      </c>
      <c r="K9" s="4" t="s">
        <v>30</v>
      </c>
      <c r="L9" s="4">
        <v>313.38</v>
      </c>
      <c r="M9" s="4">
        <v>313.38</v>
      </c>
      <c r="N9" s="4" t="s">
        <v>60</v>
      </c>
      <c r="O9" s="4" t="s">
        <v>32</v>
      </c>
      <c r="P9" s="4" t="s">
        <v>33</v>
      </c>
      <c r="Q9" s="4">
        <v>0</v>
      </c>
      <c r="R9" s="7">
        <v>44794</v>
      </c>
      <c r="S9" s="6">
        <v>44798</v>
      </c>
      <c r="T9" s="4" t="s">
        <v>34</v>
      </c>
      <c r="U9" s="4">
        <v>313.38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61</v>
      </c>
      <c r="D10" s="4" t="s">
        <v>59</v>
      </c>
      <c r="E10" s="4" t="s">
        <v>49</v>
      </c>
      <c r="F10" s="6">
        <v>44794</v>
      </c>
      <c r="G10" s="6">
        <v>44795</v>
      </c>
      <c r="H10" s="4">
        <v>1</v>
      </c>
      <c r="I10" s="4">
        <v>1</v>
      </c>
      <c r="J10" s="4">
        <v>1</v>
      </c>
      <c r="K10" s="4" t="s">
        <v>30</v>
      </c>
      <c r="L10" s="4">
        <v>-313.38</v>
      </c>
      <c r="M10" s="4">
        <v>-313.38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44794</v>
      </c>
      <c r="S10" s="6">
        <v>44798</v>
      </c>
      <c r="T10" s="4" t="s">
        <v>34</v>
      </c>
      <c r="U10" s="4">
        <v>-313.38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42</v>
      </c>
      <c r="F11" s="6">
        <v>44794</v>
      </c>
      <c r="G11" s="6">
        <v>44795</v>
      </c>
      <c r="H11" s="4">
        <v>1</v>
      </c>
      <c r="I11" s="4">
        <v>1</v>
      </c>
      <c r="J11" s="4">
        <v>1</v>
      </c>
      <c r="K11" s="4" t="s">
        <v>30</v>
      </c>
      <c r="L11" s="4">
        <v>181.42</v>
      </c>
      <c r="M11" s="4">
        <v>181.42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44794</v>
      </c>
      <c r="S11" s="6">
        <v>44798</v>
      </c>
      <c r="T11" s="4" t="s">
        <v>34</v>
      </c>
      <c r="U11" s="4">
        <v>181.42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44794</v>
      </c>
      <c r="G12" s="6">
        <v>44795</v>
      </c>
      <c r="H12" s="4">
        <v>1</v>
      </c>
      <c r="I12" s="4">
        <v>1</v>
      </c>
      <c r="J12" s="4">
        <v>1</v>
      </c>
      <c r="K12" s="4" t="s">
        <v>30</v>
      </c>
      <c r="L12" s="4">
        <v>251.12</v>
      </c>
      <c r="M12" s="4">
        <v>251.12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44794</v>
      </c>
      <c r="S12" s="6">
        <v>44798</v>
      </c>
      <c r="T12" s="4" t="s">
        <v>34</v>
      </c>
      <c r="U12" s="4">
        <v>251.12</v>
      </c>
      <c r="V12" s="4">
        <v>0</v>
      </c>
      <c r="W12" s="4">
        <v>0</v>
      </c>
      <c r="X12" s="4" t="s">
        <v>36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18773987614</v>
      </c>
      <c r="B2" s="6">
        <v>44793</v>
      </c>
      <c r="C2" s="6">
        <v>44795</v>
      </c>
      <c r="D2" s="4">
        <v>607.92</v>
      </c>
      <c r="E2" s="4" t="str">
        <f>VLOOKUP(A2,HOP!A:L,12,0)</f>
        <v>607.92</v>
      </c>
      <c r="F2" s="4" t="str">
        <f>VLOOKUP(A2,HOP!A:C,3,0)</f>
        <v>2657254</v>
      </c>
      <c r="G2" s="4">
        <f>D2-E2</f>
        <v>0</v>
      </c>
      <c r="H2" s="4" t="str">
        <f>$H$1&amp;F2</f>
        <v>，2657254</v>
      </c>
      <c r="I2" s="4" t="str">
        <f>VLOOKUP(A2,HOP!A:U,21,0)</f>
        <v>直连</v>
      </c>
    </row>
    <row r="3" s="4" customFormat="1" spans="1:9">
      <c r="A3" s="5">
        <v>999218818921779</v>
      </c>
      <c r="B3" s="6">
        <v>44794</v>
      </c>
      <c r="C3" s="6">
        <v>44795</v>
      </c>
      <c r="D3" s="4">
        <v>188.6</v>
      </c>
      <c r="E3" s="4" t="str">
        <f>VLOOKUP(A3,HOP!A:L,12,0)</f>
        <v>188.60</v>
      </c>
      <c r="F3" s="4" t="str">
        <f>VLOOKUP(A3,HOP!A:C,3,0)</f>
        <v>2661697</v>
      </c>
      <c r="G3" s="4">
        <f t="shared" ref="G3:G11" si="0">D3-E3</f>
        <v>0</v>
      </c>
      <c r="H3" s="4" t="str">
        <f t="shared" ref="H3:H11" si="1">$H$1&amp;F3</f>
        <v>，2661697</v>
      </c>
      <c r="I3" s="4" t="str">
        <f>VLOOKUP(A3,HOP!A:U,21,0)</f>
        <v>直连</v>
      </c>
    </row>
    <row r="4" s="4" customFormat="1" spans="1:9">
      <c r="A4" s="5">
        <v>999218819293432</v>
      </c>
      <c r="B4" s="6">
        <v>44794</v>
      </c>
      <c r="C4" s="6">
        <v>44795</v>
      </c>
      <c r="D4" s="4">
        <v>194.75</v>
      </c>
      <c r="E4" s="4" t="str">
        <f>VLOOKUP(A4,HOP!A:L,12,0)</f>
        <v>194.75</v>
      </c>
      <c r="F4" s="4" t="str">
        <f>VLOOKUP(A4,HOP!A:C,3,0)</f>
        <v>2661758</v>
      </c>
      <c r="G4" s="4">
        <f t="shared" si="0"/>
        <v>0</v>
      </c>
      <c r="H4" s="4" t="str">
        <f t="shared" si="1"/>
        <v>，2661758</v>
      </c>
      <c r="I4" s="4" t="str">
        <f>VLOOKUP(A4,HOP!A:U,21,0)</f>
        <v>直连</v>
      </c>
    </row>
    <row r="5" s="4" customFormat="1" spans="1:9">
      <c r="A5" s="5">
        <v>999218824780149</v>
      </c>
      <c r="B5" s="6">
        <v>44794</v>
      </c>
      <c r="C5" s="6">
        <v>44795</v>
      </c>
      <c r="D5" s="4">
        <v>115.82</v>
      </c>
      <c r="E5" s="4" t="str">
        <f>VLOOKUP(A5,HOP!A:L,12,0)</f>
        <v>115.82</v>
      </c>
      <c r="F5" s="4" t="str">
        <f>VLOOKUP(A5,HOP!A:C,3,0)</f>
        <v>2662173</v>
      </c>
      <c r="G5" s="4">
        <f t="shared" si="0"/>
        <v>0</v>
      </c>
      <c r="H5" s="4" t="str">
        <f t="shared" si="1"/>
        <v>，2662173</v>
      </c>
      <c r="I5" s="4" t="str">
        <f>VLOOKUP(A5,HOP!A:U,21,0)</f>
        <v>直连</v>
      </c>
    </row>
    <row r="6" s="4" customFormat="1" spans="1:9">
      <c r="A6" s="5">
        <v>999218825248836</v>
      </c>
      <c r="B6" s="6">
        <v>44794</v>
      </c>
      <c r="C6" s="6">
        <v>44795</v>
      </c>
      <c r="D6" s="4">
        <v>499.48</v>
      </c>
      <c r="E6" s="4" t="str">
        <f>VLOOKUP(A6,HOP!A:L,12,0)</f>
        <v>499.48</v>
      </c>
      <c r="F6" s="4" t="str">
        <f>VLOOKUP(A6,HOP!A:C,3,0)</f>
        <v>2662226</v>
      </c>
      <c r="G6" s="4">
        <f t="shared" si="0"/>
        <v>0</v>
      </c>
      <c r="H6" s="4" t="str">
        <f t="shared" si="1"/>
        <v>，2662226</v>
      </c>
      <c r="I6" s="4" t="str">
        <f>VLOOKUP(A6,HOP!A:U,21,0)</f>
        <v>直连</v>
      </c>
    </row>
    <row r="7" s="4" customFormat="1" spans="1:9">
      <c r="A7" s="5">
        <v>999218825292153</v>
      </c>
      <c r="B7" s="6">
        <v>44794</v>
      </c>
      <c r="C7" s="6">
        <v>44795</v>
      </c>
      <c r="D7" s="4">
        <v>152.72</v>
      </c>
      <c r="E7" s="4" t="str">
        <f>VLOOKUP(A7,HOP!A:L,12,0)</f>
        <v>152.72</v>
      </c>
      <c r="F7" s="4" t="str">
        <f>VLOOKUP(A7,HOP!A:C,3,0)</f>
        <v>2662229</v>
      </c>
      <c r="G7" s="4">
        <f t="shared" si="0"/>
        <v>0</v>
      </c>
      <c r="H7" s="4" t="str">
        <f t="shared" si="1"/>
        <v>，2662229</v>
      </c>
      <c r="I7" s="4" t="str">
        <f>VLOOKUP(A7,HOP!A:U,21,0)</f>
        <v>直连</v>
      </c>
    </row>
    <row r="8" s="4" customFormat="1" spans="1:9">
      <c r="A8" s="5">
        <v>18825893487</v>
      </c>
      <c r="B8" s="6">
        <v>44794</v>
      </c>
      <c r="C8" s="6">
        <v>44795</v>
      </c>
      <c r="D8" s="4">
        <v>170.15</v>
      </c>
      <c r="E8" s="4" t="str">
        <f>VLOOKUP(A8,HOP!A:L,12,0)</f>
        <v>170.15</v>
      </c>
      <c r="F8" s="4" t="str">
        <f>VLOOKUP(A8,HOP!A:C,3,0)</f>
        <v>2662302</v>
      </c>
      <c r="G8" s="4">
        <f t="shared" si="0"/>
        <v>0</v>
      </c>
      <c r="H8" s="4" t="str">
        <f t="shared" si="1"/>
        <v>，2662302</v>
      </c>
      <c r="I8" s="4" t="str">
        <f>VLOOKUP(A8,HOP!A:U,21,0)</f>
        <v>直连</v>
      </c>
    </row>
    <row r="9" s="4" customFormat="1" hidden="1" spans="1:9">
      <c r="A9" s="5">
        <v>999218827213873</v>
      </c>
      <c r="B9" s="6">
        <v>44794</v>
      </c>
      <c r="C9" s="6">
        <v>44795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999218828852289</v>
      </c>
      <c r="B10" s="6">
        <v>44794</v>
      </c>
      <c r="C10" s="6">
        <v>44795</v>
      </c>
      <c r="D10" s="4">
        <v>181.42</v>
      </c>
      <c r="E10" s="4" t="str">
        <f>VLOOKUP(A10,HOP!A:L,12,0)</f>
        <v>181.42</v>
      </c>
      <c r="F10" s="4" t="str">
        <f>VLOOKUP(A10,HOP!A:C,3,0)</f>
        <v>2662631</v>
      </c>
      <c r="G10" s="4">
        <f t="shared" si="0"/>
        <v>0</v>
      </c>
      <c r="H10" s="4" t="str">
        <f t="shared" si="1"/>
        <v>，2662631</v>
      </c>
      <c r="I10" s="4" t="str">
        <f>VLOOKUP(A10,HOP!A:U,21,0)</f>
        <v>直连</v>
      </c>
    </row>
    <row r="11" s="4" customFormat="1" spans="1:9">
      <c r="A11" s="5">
        <v>18829664972</v>
      </c>
      <c r="B11" s="6">
        <v>44794</v>
      </c>
      <c r="C11" s="6">
        <v>44795</v>
      </c>
      <c r="D11" s="4">
        <v>251.12</v>
      </c>
      <c r="E11" s="4" t="str">
        <f>VLOOKUP(A11,HOP!A:L,12,0)</f>
        <v>251.12</v>
      </c>
      <c r="F11" s="4" t="str">
        <f>VLOOKUP(A11,HOP!A:C,3,0)</f>
        <v>2662776</v>
      </c>
      <c r="G11" s="4">
        <f t="shared" si="0"/>
        <v>0</v>
      </c>
      <c r="H11" s="4" t="str">
        <f t="shared" si="1"/>
        <v>，2662776</v>
      </c>
      <c r="I11" s="4" t="str">
        <f>VLOOKUP(A11,HOP!A:U,21,0)</f>
        <v>直连</v>
      </c>
    </row>
    <row r="14" spans="4:4">
      <c r="D14" s="4">
        <f>SUM(D2:D13)</f>
        <v>2361.98</v>
      </c>
    </row>
    <row r="21" spans="1:1">
      <c r="A21" s="4" t="s">
        <v>70</v>
      </c>
    </row>
    <row r="22" spans="1:1">
      <c r="A22" s="4" t="s">
        <v>71</v>
      </c>
    </row>
    <row r="23" spans="1:1">
      <c r="A23" s="4" t="s">
        <v>72</v>
      </c>
    </row>
  </sheetData>
  <autoFilter ref="A1:X11">
    <filterColumn colId="3">
      <filters>
        <filter val="115.82"/>
        <filter val="152.72"/>
        <filter val="181.42"/>
        <filter val="251.12"/>
        <filter val="607.92"/>
        <filter val="170.15"/>
        <filter val="194.75"/>
        <filter val="188.6"/>
        <filter val="499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</row>
    <row r="2" s="1" customFormat="1" spans="1:21">
      <c r="A2" s="3">
        <v>18829664972</v>
      </c>
      <c r="B2" s="1" t="s">
        <v>91</v>
      </c>
      <c r="C2" s="1" t="s">
        <v>92</v>
      </c>
      <c r="D2" s="1" t="s">
        <v>93</v>
      </c>
      <c r="E2" s="1" t="s">
        <v>68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</row>
    <row r="3" s="1" customFormat="1" spans="1:21">
      <c r="A3" s="3">
        <v>999218828852289</v>
      </c>
      <c r="B3" s="1" t="s">
        <v>91</v>
      </c>
      <c r="C3" s="1" t="s">
        <v>106</v>
      </c>
      <c r="D3" s="1" t="s">
        <v>107</v>
      </c>
      <c r="E3" s="1" t="s">
        <v>64</v>
      </c>
      <c r="F3" s="1" t="s">
        <v>91</v>
      </c>
      <c r="G3" s="1" t="s">
        <v>94</v>
      </c>
      <c r="H3" s="1" t="s">
        <v>95</v>
      </c>
      <c r="I3" s="1" t="s">
        <v>108</v>
      </c>
      <c r="J3" s="1" t="s">
        <v>97</v>
      </c>
      <c r="K3" s="1" t="s">
        <v>108</v>
      </c>
      <c r="L3" s="1" t="s">
        <v>108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109</v>
      </c>
      <c r="S3" s="1" t="s">
        <v>103</v>
      </c>
      <c r="T3" s="1" t="s">
        <v>104</v>
      </c>
      <c r="U3" s="1" t="s">
        <v>105</v>
      </c>
    </row>
    <row r="4" s="1" customFormat="1" spans="1:21">
      <c r="A4" s="3">
        <v>18825893487</v>
      </c>
      <c r="B4" s="1" t="s">
        <v>91</v>
      </c>
      <c r="C4" s="1" t="s">
        <v>110</v>
      </c>
      <c r="D4" s="1" t="s">
        <v>111</v>
      </c>
      <c r="E4" s="1" t="s">
        <v>57</v>
      </c>
      <c r="F4" s="1" t="s">
        <v>91</v>
      </c>
      <c r="G4" s="1" t="s">
        <v>94</v>
      </c>
      <c r="H4" s="1" t="s">
        <v>95</v>
      </c>
      <c r="I4" s="1" t="s">
        <v>112</v>
      </c>
      <c r="J4" s="1" t="s">
        <v>97</v>
      </c>
      <c r="K4" s="1" t="s">
        <v>112</v>
      </c>
      <c r="L4" s="1" t="s">
        <v>112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113</v>
      </c>
      <c r="S4" s="1" t="s">
        <v>103</v>
      </c>
      <c r="T4" s="1" t="s">
        <v>104</v>
      </c>
      <c r="U4" s="1" t="s">
        <v>105</v>
      </c>
    </row>
    <row r="5" s="1" customFormat="1" spans="1:21">
      <c r="A5" s="3">
        <v>999218825292153</v>
      </c>
      <c r="B5" s="1" t="s">
        <v>91</v>
      </c>
      <c r="C5" s="1" t="s">
        <v>114</v>
      </c>
      <c r="D5" s="1" t="s">
        <v>115</v>
      </c>
      <c r="E5" s="1" t="s">
        <v>54</v>
      </c>
      <c r="F5" s="1" t="s">
        <v>91</v>
      </c>
      <c r="G5" s="1" t="s">
        <v>94</v>
      </c>
      <c r="H5" s="1" t="s">
        <v>95</v>
      </c>
      <c r="I5" s="1" t="s">
        <v>116</v>
      </c>
      <c r="J5" s="1" t="s">
        <v>97</v>
      </c>
      <c r="K5" s="1" t="s">
        <v>116</v>
      </c>
      <c r="L5" s="1" t="s">
        <v>116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117</v>
      </c>
      <c r="S5" s="1" t="s">
        <v>103</v>
      </c>
      <c r="T5" s="1" t="s">
        <v>104</v>
      </c>
      <c r="U5" s="1" t="s">
        <v>105</v>
      </c>
    </row>
    <row r="6" s="1" customFormat="1" spans="1:21">
      <c r="A6" s="3">
        <v>999218825248836</v>
      </c>
      <c r="B6" s="1" t="s">
        <v>91</v>
      </c>
      <c r="C6" s="1" t="s">
        <v>118</v>
      </c>
      <c r="D6" s="1" t="s">
        <v>119</v>
      </c>
      <c r="E6" s="1" t="s">
        <v>50</v>
      </c>
      <c r="F6" s="1" t="s">
        <v>91</v>
      </c>
      <c r="G6" s="1" t="s">
        <v>94</v>
      </c>
      <c r="H6" s="1" t="s">
        <v>95</v>
      </c>
      <c r="I6" s="1" t="s">
        <v>120</v>
      </c>
      <c r="J6" s="1" t="s">
        <v>97</v>
      </c>
      <c r="K6" s="1" t="s">
        <v>120</v>
      </c>
      <c r="L6" s="1" t="s">
        <v>120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121</v>
      </c>
      <c r="S6" s="1" t="s">
        <v>103</v>
      </c>
      <c r="T6" s="1" t="s">
        <v>104</v>
      </c>
      <c r="U6" s="1" t="s">
        <v>105</v>
      </c>
    </row>
    <row r="7" s="1" customFormat="1" spans="1:21">
      <c r="A7" s="3">
        <v>999218824780149</v>
      </c>
      <c r="B7" s="1" t="s">
        <v>91</v>
      </c>
      <c r="C7" s="1" t="s">
        <v>122</v>
      </c>
      <c r="D7" s="1" t="s">
        <v>123</v>
      </c>
      <c r="E7" s="1" t="s">
        <v>46</v>
      </c>
      <c r="F7" s="1" t="s">
        <v>91</v>
      </c>
      <c r="G7" s="1" t="s">
        <v>94</v>
      </c>
      <c r="H7" s="1" t="s">
        <v>95</v>
      </c>
      <c r="I7" s="1" t="s">
        <v>124</v>
      </c>
      <c r="J7" s="1" t="s">
        <v>97</v>
      </c>
      <c r="K7" s="1" t="s">
        <v>124</v>
      </c>
      <c r="L7" s="1" t="s">
        <v>124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125</v>
      </c>
      <c r="S7" s="1" t="s">
        <v>103</v>
      </c>
      <c r="T7" s="1" t="s">
        <v>104</v>
      </c>
      <c r="U7" s="1" t="s">
        <v>105</v>
      </c>
    </row>
    <row r="8" s="1" customFormat="1" spans="1:21">
      <c r="A8" s="3">
        <v>999218819293432</v>
      </c>
      <c r="B8" s="1" t="s">
        <v>126</v>
      </c>
      <c r="C8" s="1" t="s">
        <v>127</v>
      </c>
      <c r="D8" s="1" t="s">
        <v>128</v>
      </c>
      <c r="E8" s="1" t="s">
        <v>43</v>
      </c>
      <c r="F8" s="1" t="s">
        <v>91</v>
      </c>
      <c r="G8" s="1" t="s">
        <v>94</v>
      </c>
      <c r="H8" s="1" t="s">
        <v>95</v>
      </c>
      <c r="I8" s="1" t="s">
        <v>129</v>
      </c>
      <c r="J8" s="1" t="s">
        <v>97</v>
      </c>
      <c r="K8" s="1" t="s">
        <v>129</v>
      </c>
      <c r="L8" s="1" t="s">
        <v>129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101</v>
      </c>
      <c r="R8" s="1" t="s">
        <v>130</v>
      </c>
      <c r="S8" s="1" t="s">
        <v>103</v>
      </c>
      <c r="T8" s="1" t="s">
        <v>104</v>
      </c>
      <c r="U8" s="1" t="s">
        <v>105</v>
      </c>
    </row>
    <row r="9" s="1" customFormat="1" spans="1:21">
      <c r="A9" s="3">
        <v>999218818921779</v>
      </c>
      <c r="B9" s="1" t="s">
        <v>126</v>
      </c>
      <c r="C9" s="1" t="s">
        <v>131</v>
      </c>
      <c r="D9" s="1" t="s">
        <v>132</v>
      </c>
      <c r="E9" s="1" t="s">
        <v>39</v>
      </c>
      <c r="F9" s="1" t="s">
        <v>91</v>
      </c>
      <c r="G9" s="1" t="s">
        <v>94</v>
      </c>
      <c r="H9" s="1" t="s">
        <v>95</v>
      </c>
      <c r="I9" s="1" t="s">
        <v>133</v>
      </c>
      <c r="J9" s="1" t="s">
        <v>97</v>
      </c>
      <c r="K9" s="1" t="s">
        <v>133</v>
      </c>
      <c r="L9" s="1" t="s">
        <v>133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101</v>
      </c>
      <c r="R9" s="1" t="s">
        <v>134</v>
      </c>
      <c r="S9" s="1" t="s">
        <v>103</v>
      </c>
      <c r="T9" s="1" t="s">
        <v>104</v>
      </c>
      <c r="U9" s="1" t="s">
        <v>105</v>
      </c>
    </row>
    <row r="10" s="1" customFormat="1" spans="1:21">
      <c r="A10" s="3">
        <v>18773987614</v>
      </c>
      <c r="B10" s="1" t="s">
        <v>135</v>
      </c>
      <c r="C10" s="1" t="s">
        <v>136</v>
      </c>
      <c r="D10" s="1" t="s">
        <v>137</v>
      </c>
      <c r="E10" s="1" t="s">
        <v>31</v>
      </c>
      <c r="F10" s="1" t="s">
        <v>126</v>
      </c>
      <c r="G10" s="1" t="s">
        <v>94</v>
      </c>
      <c r="H10" s="1" t="s">
        <v>95</v>
      </c>
      <c r="I10" s="1" t="s">
        <v>138</v>
      </c>
      <c r="J10" s="1" t="s">
        <v>97</v>
      </c>
      <c r="K10" s="1" t="s">
        <v>138</v>
      </c>
      <c r="L10" s="1" t="s">
        <v>138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101</v>
      </c>
      <c r="R10" s="1" t="s">
        <v>139</v>
      </c>
      <c r="S10" s="1" t="s">
        <v>103</v>
      </c>
      <c r="T10" s="1" t="s">
        <v>104</v>
      </c>
      <c r="U10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2022-08-25T01:27:31Z</dcterms:created>
  <dcterms:modified xsi:type="dcterms:W3CDTF">2022-08-25T01:32:42Z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F9584EF96D124D79872E9606A65A2AF5</vt:lpwstr>
  </property>
  <property fmtid="{D5CDD505-2E9C-101B-9397-08002B2CF9AE}" pid="3" name="KSOProductBuildVer">
    <vt:lpwstr>2052-11.1.0.12302</vt:lpwstr>
  </property>
</Properties>
</file>