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<sst xmlns="http://schemas.openxmlformats.org/spreadsheetml/2006/main" count="444" uniqueCount="203">
  <si>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</si>
  <si>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</si>
  <si>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</si>
  <si>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</si>
  <si>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</si>
  <si>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</si>
  <si>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</si>
  <si>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</si>
  <si>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</si>
  <si>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</si>
  <si>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</si>
  <si>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</si>
  <si>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</si>
  <si>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</si>
  <si>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</si>
  <si>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</si>
  <si>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</si>
  <si>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</si>
  <si>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</si>
  <si>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</si>
  <si>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</si>
  <si>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</si>
  <si>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</si>
  <si>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</si>
  <si>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</si>
  <si>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18465237858	</t>
  </si>
  <si>
    <t>Ctrip</t>
  </si>
  <si>
    <t>正常</t>
  </si>
  <si>
    <t>[孟买]索菲特孟买BKC酒店(Sofitel Mumbai BKC)(37196367)</t>
  </si>
  <si>
    <t>奢华双床房&lt;不退款&gt;&lt;2人入住&gt;</t>
  </si>
  <si>
    <t>USD</t>
  </si>
  <si>
    <t>Doshi/Naresh</t>
  </si>
  <si>
    <t>CA5326220825USD</t>
  </si>
  <si>
    <t>未提现</t>
  </si>
  <si>
    <t>携程开票</t>
  </si>
  <si>
    <t xml:space="preserve">	</t>
  </si>
  <si>
    <t xml:space="preserve">7081292	</t>
  </si>
  <si>
    <t xml:space="preserve">18505806725	</t>
  </si>
  <si>
    <t>[红山]红山林登德雷酒店(Lancemore Lindenderry Red Hill)(39033742)</t>
  </si>
  <si>
    <t>庭院客房&lt;不退款&gt;&lt;2人入住&gt;</t>
  </si>
  <si>
    <t>De Silva/Junius</t>
  </si>
  <si>
    <t>取消</t>
  </si>
  <si>
    <t xml:space="preserve">18543753000	</t>
  </si>
  <si>
    <t>[马德里]新马德里酒店(Hotel Nuevo Madrid)(37201111)</t>
  </si>
  <si>
    <t>标准双人或双床房&lt;不退款&gt;&lt;2人入住&gt;</t>
  </si>
  <si>
    <t>LOPEZ ROMERO/OSCAR FABIAN,PICHARDO ROQUE/GLADIS ARELIS</t>
  </si>
  <si>
    <t xml:space="preserve">EXP-1984981089	</t>
  </si>
  <si>
    <t xml:space="preserve">18672408390	</t>
  </si>
  <si>
    <t>Sabri/Abdeddaim</t>
  </si>
  <si>
    <t xml:space="preserve">EXP-1990970474	</t>
  </si>
  <si>
    <t xml:space="preserve">18763714483	</t>
  </si>
  <si>
    <t>[万隆市]阿斯顿 Tropicana(ASTON Tropicana Hotel Bandung)(37196833)</t>
  </si>
  <si>
    <t>尊贵房&lt;2人入住&gt;&lt;不退款&gt;</t>
  </si>
  <si>
    <t>SE/AGUSTIAN</t>
  </si>
  <si>
    <t xml:space="preserve">2656260	</t>
  </si>
  <si>
    <t xml:space="preserve">212143	</t>
  </si>
  <si>
    <t xml:space="preserve">18783493776	</t>
  </si>
  <si>
    <t>[罗马]锡拉库萨瑞伊里酒店(Raeli Hotel Siracusa)(37241074)</t>
  </si>
  <si>
    <t>标准房&lt;不退款&gt;&lt;2人入住&gt;</t>
  </si>
  <si>
    <t>Ricci/Gianmaria</t>
  </si>
  <si>
    <t xml:space="preserve">18793165140	</t>
  </si>
  <si>
    <t>[巴黎]巴黎贝尔蒙特酒店(Le Belmont Paris)(37200450)</t>
  </si>
  <si>
    <t>经典房（双人床或双床）&lt;2人入住&gt;&lt;不退款&gt;</t>
  </si>
  <si>
    <t>Garcia Lozada/Mireya ,VIVEROSGARCIA/MARLENE SARAI</t>
  </si>
  <si>
    <t xml:space="preserve">182HNQ	</t>
  </si>
  <si>
    <t xml:space="preserve">18796660508	</t>
  </si>
  <si>
    <t>[纽约]纽约57酒店(Hotel 57 New York City)(39053898)</t>
  </si>
  <si>
    <t>高级大号床客房&lt;2人入住&gt;&lt;IBU黄金会员专享&gt;&lt;不退款&gt;</t>
  </si>
  <si>
    <t>Algahtani/Rawan</t>
  </si>
  <si>
    <t xml:space="preserve">2659447	</t>
  </si>
  <si>
    <t xml:space="preserve">18807873634	</t>
  </si>
  <si>
    <t>[新加坡]新加坡东陵JEN酒店 (SG Clean)(JEN Singapore Tanglin by Shangri-La (SG Clean))(37200309)</t>
  </si>
  <si>
    <t>高级双床房&lt;不退款&gt;&lt;2人入住&gt;</t>
  </si>
  <si>
    <t>Istadi/Dante Mahardhika</t>
  </si>
  <si>
    <t xml:space="preserve">18808262149	</t>
  </si>
  <si>
    <t>[麦加]铂尔曼赞姆赞姆麦加酒店(Pullman ZamZam Makkah)(39050978)</t>
  </si>
  <si>
    <t>部分Haram景观高级房2张单人床不可退款&lt;2人入住&gt;&lt;不退款&gt;</t>
  </si>
  <si>
    <t>almasoud/faisal khaled</t>
  </si>
  <si>
    <t xml:space="preserve">2660532	</t>
  </si>
  <si>
    <t xml:space="preserve">6036WHK1162	</t>
  </si>
  <si>
    <t xml:space="preserve">18810787844	</t>
  </si>
  <si>
    <t>[阿文图纳]坦伯利 JW 万豪度假村及水疗中心(JW Marriott Turnberry Resort &amp; Spa)(39633909)</t>
  </si>
  <si>
    <t>度假村景特大床房带阳台&lt;2人入住&gt;&lt;不退款&gt;&lt;早餐&gt;</t>
  </si>
  <si>
    <t>Mimoun/Paul</t>
  </si>
  <si>
    <t xml:space="preserve">2660949	</t>
  </si>
  <si>
    <t xml:space="preserve">80735084	</t>
  </si>
  <si>
    <t xml:space="preserve">18817521464	</t>
  </si>
  <si>
    <t>[黎牙实比]蓝莲花酒店(Lotus Blu Hotel)(37230485)</t>
  </si>
  <si>
    <t>豪华客房&lt;不退款&gt;&lt;2人入住&gt;</t>
  </si>
  <si>
    <t>Hughes/Robert,Hughes/Robert</t>
  </si>
  <si>
    <t xml:space="preserve">2661520	</t>
  </si>
  <si>
    <t xml:space="preserve">acknowledge	</t>
  </si>
  <si>
    <t>赔款</t>
  </si>
  <si>
    <t>[红山]红山林登德雷酒店(Lancemore Lindenderry Red Hill)(5931900)</t>
  </si>
  <si>
    <t>，</t>
  </si>
  <si>
    <t>本期扣款281元</t>
  </si>
  <si>
    <t>A220825095735481</t>
  </si>
  <si>
    <t>A220825095817481</t>
  </si>
  <si>
    <t>A220825095916481</t>
  </si>
  <si>
    <t>USD / HKD 当前参考汇率: 7.84557</t>
  </si>
  <si>
    <t>总计：2409 USD/
18899.98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</si>
  <si>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</si>
  <si>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</si>
  <si>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</si>
  <si>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</si>
  <si>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</si>
  <si>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</si>
  <si>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</si>
  <si>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</si>
  <si>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</si>
  <si>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</si>
  <si>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</si>
  <si>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</si>
  <si>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</si>
  <si>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</si>
  <si>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</si>
  <si>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</si>
  <si>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</si>
  <si>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</si>
  <si>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2022-08-20</t>
  </si>
  <si>
    <t>2661520</t>
  </si>
  <si>
    <t>蓝莲花酒店</t>
  </si>
  <si>
    <t>Hughes Robert,Hughes Robert</t>
  </si>
  <si>
    <t>2022-08-22</t>
  </si>
  <si>
    <t>退房日周结</t>
  </si>
  <si>
    <t>792.74</t>
  </si>
  <si>
    <t>116.00</t>
  </si>
  <si>
    <t>0</t>
  </si>
  <si>
    <t>0.00</t>
  </si>
  <si>
    <t>携程盛景国际直连</t>
  </si>
  <si>
    <t>01.010677</t>
  </si>
  <si>
    <t>2022-08-20 16:36:44</t>
  </si>
  <si>
    <t>否</t>
  </si>
  <si>
    <t>汇智国际旅游发展有限公司</t>
  </si>
  <si>
    <t>直采</t>
  </si>
  <si>
    <t>2660949</t>
  </si>
  <si>
    <t>坦伯利 JW 万豪度假村及水疗中心</t>
  </si>
  <si>
    <t>Mimoun Paul</t>
  </si>
  <si>
    <t>2022-08-21</t>
  </si>
  <si>
    <t>2036.53</t>
  </si>
  <si>
    <t>298.00</t>
  </si>
  <si>
    <t>2022-08-20 05:42:04</t>
  </si>
  <si>
    <t>直连</t>
  </si>
  <si>
    <t>2022-08-19</t>
  </si>
  <si>
    <t>2660532</t>
  </si>
  <si>
    <t>铂尔曼赞姆赞姆麦加酒店</t>
  </si>
  <si>
    <t>almasoud faisal khaled</t>
  </si>
  <si>
    <t>843.50</t>
  </si>
  <si>
    <t>124.00</t>
  </si>
  <si>
    <t>2022-08-19 20:44:41</t>
  </si>
  <si>
    <t>2660487</t>
  </si>
  <si>
    <t>新加坡东陵今旅酒店 香格里拉集团</t>
  </si>
  <si>
    <t>Istadi Dante Mahardhika</t>
  </si>
  <si>
    <t>1387.69</t>
  </si>
  <si>
    <t>204.00</t>
  </si>
  <si>
    <t>2022-08-19 18:13:49</t>
  </si>
  <si>
    <t>2022-08-18</t>
  </si>
  <si>
    <t>2659447</t>
  </si>
  <si>
    <t>纽约57酒店</t>
  </si>
  <si>
    <t>Algahtani Rawan</t>
  </si>
  <si>
    <t>4730.99</t>
  </si>
  <si>
    <t>696.00</t>
  </si>
  <si>
    <t>2022-08-18 18:39:18</t>
  </si>
  <si>
    <t>2659093</t>
  </si>
  <si>
    <t>贝尔蒙香榭丽舍大街酒店</t>
  </si>
  <si>
    <t>Garcia Lozada Mireya,VIVEROSGARCIA MARLENE SARAI</t>
  </si>
  <si>
    <t>2977.26</t>
  </si>
  <si>
    <t>438.00</t>
  </si>
  <si>
    <t>2022-08-18 12:44:49</t>
  </si>
  <si>
    <t>2022-08-17</t>
  </si>
  <si>
    <t>2658245</t>
  </si>
  <si>
    <t>锡拉库扎酒店</t>
  </si>
  <si>
    <t>Ricci Gianmaria</t>
  </si>
  <si>
    <t>374.25</t>
  </si>
  <si>
    <t>55.00</t>
  </si>
  <si>
    <t>2022-08-17 16:07:39</t>
  </si>
  <si>
    <t>2022-08-15</t>
  </si>
  <si>
    <t>2656260</t>
  </si>
  <si>
    <t>阿斯顿 Tropicana</t>
  </si>
  <si>
    <t>SE AGUSTIAN</t>
  </si>
  <si>
    <t>1743.77</t>
  </si>
  <si>
    <t>258.00</t>
  </si>
  <si>
    <t>2022-08-15 22:16:34</t>
  </si>
  <si>
    <t>2022-08-08</t>
  </si>
  <si>
    <t>2647947</t>
  </si>
  <si>
    <t>新马德里酒店</t>
  </si>
  <si>
    <t>Sabri Abdeddaim</t>
  </si>
  <si>
    <t>305.05</t>
  </si>
  <si>
    <t>45.00</t>
  </si>
  <si>
    <t>2022-08-08 07:01:14</t>
  </si>
  <si>
    <t>2022-07-28</t>
  </si>
  <si>
    <t>2635755</t>
  </si>
  <si>
    <t>LOPEZ ROMERO OSCAR FABIAN,PICHARDO ROQUE GLADIS ARELIS</t>
  </si>
  <si>
    <t>1869.73</t>
  </si>
  <si>
    <t>276.00</t>
  </si>
  <si>
    <t>2022-07-28 17:13:12</t>
  </si>
  <si>
    <t>2022-07-21</t>
  </si>
  <si>
    <t>2628211</t>
  </si>
  <si>
    <t>索菲特孟买BKC酒店</t>
  </si>
  <si>
    <t>Doshi Naresh</t>
  </si>
  <si>
    <t>1218.58</t>
  </si>
  <si>
    <t>180.00</t>
  </si>
  <si>
    <t>2022-07-21 18:17:37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</si>
</sst>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180975</xdr:colOff>
      <xdr:row>61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2965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44793</v>
      </c>
      <c r="G2" s="6">
        <v>44795</v>
      </c>
      <c r="H2" s="4">
        <v>1</v>
      </c>
      <c r="I2" s="4">
        <v>2</v>
      </c>
      <c r="J2" s="4">
        <v>2</v>
      </c>
      <c r="K2" s="4" t="s">
        <v>30</v>
      </c>
      <c r="L2" s="4">
        <v>180</v>
      </c>
      <c r="M2" s="4">
        <v>180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44763</v>
      </c>
      <c r="S2" s="6">
        <v>44798</v>
      </c>
      <c r="T2" s="4" t="s">
        <v>34</v>
      </c>
      <c r="U2" s="4">
        <v>180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44794</v>
      </c>
      <c r="G3" s="6">
        <v>44795</v>
      </c>
      <c r="H3" s="4">
        <v>1</v>
      </c>
      <c r="I3" s="4">
        <v>1</v>
      </c>
      <c r="J3" s="4">
        <v>1</v>
      </c>
      <c r="K3" s="4" t="s">
        <v>30</v>
      </c>
      <c r="L3" s="4">
        <v>281</v>
      </c>
      <c r="M3" s="4">
        <v>281</v>
      </c>
      <c r="N3" s="4" t="s">
        <v>40</v>
      </c>
      <c r="O3" s="4" t="s">
        <v>32</v>
      </c>
      <c r="P3" s="4" t="s">
        <v>33</v>
      </c>
      <c r="Q3" s="4">
        <v>0</v>
      </c>
      <c r="R3" s="7">
        <v>44767</v>
      </c>
      <c r="S3" s="6">
        <v>44798</v>
      </c>
      <c r="T3" s="4" t="s">
        <v>34</v>
      </c>
      <c r="U3" s="4">
        <v>281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44794</v>
      </c>
      <c r="G4" s="6">
        <v>44795</v>
      </c>
      <c r="H4" s="4">
        <v>1</v>
      </c>
      <c r="I4" s="4">
        <v>1</v>
      </c>
      <c r="J4" s="4">
        <v>1</v>
      </c>
      <c r="K4" s="4" t="s">
        <v>30</v>
      </c>
      <c r="L4" s="4">
        <v>-281</v>
      </c>
      <c r="M4" s="4">
        <v>-281</v>
      </c>
      <c r="N4" s="4" t="s">
        <v>40</v>
      </c>
      <c r="O4" s="4" t="s">
        <v>32</v>
      </c>
      <c r="P4" s="4" t="s">
        <v>33</v>
      </c>
      <c r="Q4" s="4">
        <v>0</v>
      </c>
      <c r="R4" s="7">
        <v>44767</v>
      </c>
      <c r="S4" s="6">
        <v>44798</v>
      </c>
      <c r="T4" s="4" t="s">
        <v>34</v>
      </c>
      <c r="U4" s="4">
        <v>-281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44791</v>
      </c>
      <c r="G5" s="6">
        <v>44795</v>
      </c>
      <c r="H5" s="4">
        <v>1</v>
      </c>
      <c r="I5" s="4">
        <v>4</v>
      </c>
      <c r="J5" s="4">
        <v>4</v>
      </c>
      <c r="K5" s="4" t="s">
        <v>30</v>
      </c>
      <c r="L5" s="4">
        <v>276</v>
      </c>
      <c r="M5" s="4">
        <v>276</v>
      </c>
      <c r="N5" s="4" t="s">
        <v>45</v>
      </c>
      <c r="O5" s="4" t="s">
        <v>32</v>
      </c>
      <c r="P5" s="4" t="s">
        <v>33</v>
      </c>
      <c r="Q5" s="4">
        <v>0</v>
      </c>
      <c r="R5" s="7">
        <v>44770</v>
      </c>
      <c r="S5" s="6">
        <v>44798</v>
      </c>
      <c r="T5" s="4" t="s">
        <v>34</v>
      </c>
      <c r="U5" s="4">
        <v>276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44794</v>
      </c>
      <c r="G6" s="6">
        <v>44795</v>
      </c>
      <c r="H6" s="4">
        <v>1</v>
      </c>
      <c r="I6" s="4">
        <v>1</v>
      </c>
      <c r="J6" s="4">
        <v>1</v>
      </c>
      <c r="K6" s="4" t="s">
        <v>30</v>
      </c>
      <c r="L6" s="4">
        <v>45</v>
      </c>
      <c r="M6" s="4">
        <v>45</v>
      </c>
      <c r="N6" s="4" t="s">
        <v>48</v>
      </c>
      <c r="O6" s="4" t="s">
        <v>32</v>
      </c>
      <c r="P6" s="4" t="s">
        <v>33</v>
      </c>
      <c r="Q6" s="4">
        <v>0</v>
      </c>
      <c r="R6" s="7">
        <v>44781</v>
      </c>
      <c r="S6" s="6">
        <v>44798</v>
      </c>
      <c r="T6" s="4" t="s">
        <v>34</v>
      </c>
      <c r="U6" s="4">
        <v>45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44792</v>
      </c>
      <c r="G7" s="6">
        <v>44795</v>
      </c>
      <c r="H7" s="4">
        <v>2</v>
      </c>
      <c r="I7" s="4">
        <v>3</v>
      </c>
      <c r="J7" s="4">
        <v>6</v>
      </c>
      <c r="K7" s="4" t="s">
        <v>30</v>
      </c>
      <c r="L7" s="4">
        <v>258</v>
      </c>
      <c r="M7" s="4">
        <v>258</v>
      </c>
      <c r="N7" s="4" t="s">
        <v>53</v>
      </c>
      <c r="O7" s="4" t="s">
        <v>32</v>
      </c>
      <c r="P7" s="4" t="s">
        <v>33</v>
      </c>
      <c r="Q7" s="4">
        <v>0</v>
      </c>
      <c r="R7" s="7">
        <v>44788</v>
      </c>
      <c r="S7" s="6">
        <v>44798</v>
      </c>
      <c r="T7" s="4" t="s">
        <v>34</v>
      </c>
      <c r="U7" s="4">
        <v>258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44794</v>
      </c>
      <c r="G8" s="6">
        <v>44795</v>
      </c>
      <c r="H8" s="4">
        <v>1</v>
      </c>
      <c r="I8" s="4">
        <v>1</v>
      </c>
      <c r="J8" s="4">
        <v>1</v>
      </c>
      <c r="K8" s="4" t="s">
        <v>30</v>
      </c>
      <c r="L8" s="4">
        <v>55</v>
      </c>
      <c r="M8" s="4">
        <v>55</v>
      </c>
      <c r="N8" s="4" t="s">
        <v>59</v>
      </c>
      <c r="O8" s="4" t="s">
        <v>32</v>
      </c>
      <c r="P8" s="4" t="s">
        <v>33</v>
      </c>
      <c r="Q8" s="4">
        <v>0</v>
      </c>
      <c r="R8" s="7">
        <v>44790</v>
      </c>
      <c r="S8" s="6">
        <v>44798</v>
      </c>
      <c r="T8" s="4" t="s">
        <v>34</v>
      </c>
      <c r="U8" s="4">
        <v>55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44792</v>
      </c>
      <c r="G9" s="6">
        <v>44795</v>
      </c>
      <c r="H9" s="4">
        <v>1</v>
      </c>
      <c r="I9" s="4">
        <v>3</v>
      </c>
      <c r="J9" s="4">
        <v>3</v>
      </c>
      <c r="K9" s="4" t="s">
        <v>30</v>
      </c>
      <c r="L9" s="4">
        <v>438</v>
      </c>
      <c r="M9" s="4">
        <v>438</v>
      </c>
      <c r="N9" s="4" t="s">
        <v>63</v>
      </c>
      <c r="O9" s="4" t="s">
        <v>32</v>
      </c>
      <c r="P9" s="4" t="s">
        <v>33</v>
      </c>
      <c r="Q9" s="4">
        <v>0</v>
      </c>
      <c r="R9" s="7">
        <v>44791</v>
      </c>
      <c r="S9" s="6">
        <v>44798</v>
      </c>
      <c r="T9" s="4" t="s">
        <v>34</v>
      </c>
      <c r="U9" s="4">
        <v>438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44791</v>
      </c>
      <c r="G10" s="6">
        <v>44795</v>
      </c>
      <c r="H10" s="4">
        <v>1</v>
      </c>
      <c r="I10" s="4">
        <v>4</v>
      </c>
      <c r="J10" s="4">
        <v>4</v>
      </c>
      <c r="K10" s="4" t="s">
        <v>30</v>
      </c>
      <c r="L10" s="4">
        <v>696</v>
      </c>
      <c r="M10" s="4">
        <v>696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44791</v>
      </c>
      <c r="S10" s="6">
        <v>44798</v>
      </c>
      <c r="T10" s="4" t="s">
        <v>34</v>
      </c>
      <c r="U10" s="4">
        <v>696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44794</v>
      </c>
      <c r="G11" s="6">
        <v>44795</v>
      </c>
      <c r="H11" s="4">
        <v>1</v>
      </c>
      <c r="I11" s="4">
        <v>1</v>
      </c>
      <c r="J11" s="4">
        <v>1</v>
      </c>
      <c r="K11" s="4" t="s">
        <v>30</v>
      </c>
      <c r="L11" s="4">
        <v>204</v>
      </c>
      <c r="M11" s="4">
        <v>204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44792</v>
      </c>
      <c r="S11" s="6">
        <v>44798</v>
      </c>
      <c r="T11" s="4" t="s">
        <v>34</v>
      </c>
      <c r="U11" s="4">
        <v>204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44794</v>
      </c>
      <c r="G12" s="6">
        <v>44795</v>
      </c>
      <c r="H12" s="4">
        <v>1</v>
      </c>
      <c r="I12" s="4">
        <v>1</v>
      </c>
      <c r="J12" s="4">
        <v>1</v>
      </c>
      <c r="K12" s="4" t="s">
        <v>30</v>
      </c>
      <c r="L12" s="4">
        <v>124</v>
      </c>
      <c r="M12" s="4">
        <v>124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44792</v>
      </c>
      <c r="S12" s="6">
        <v>44798</v>
      </c>
      <c r="T12" s="4" t="s">
        <v>34</v>
      </c>
      <c r="U12" s="4">
        <v>124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44794</v>
      </c>
      <c r="G13" s="6">
        <v>44795</v>
      </c>
      <c r="H13" s="4">
        <v>1</v>
      </c>
      <c r="I13" s="4">
        <v>1</v>
      </c>
      <c r="J13" s="4">
        <v>1</v>
      </c>
      <c r="K13" s="4" t="s">
        <v>30</v>
      </c>
      <c r="L13" s="4">
        <v>298</v>
      </c>
      <c r="M13" s="4">
        <v>298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44793</v>
      </c>
      <c r="S13" s="6">
        <v>44798</v>
      </c>
      <c r="T13" s="4" t="s">
        <v>34</v>
      </c>
      <c r="U13" s="4">
        <v>298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44793</v>
      </c>
      <c r="G14" s="6">
        <v>44795</v>
      </c>
      <c r="H14" s="4">
        <v>1</v>
      </c>
      <c r="I14" s="4">
        <v>2</v>
      </c>
      <c r="J14" s="4">
        <v>2</v>
      </c>
      <c r="K14" s="4" t="s">
        <v>30</v>
      </c>
      <c r="L14" s="4">
        <v>116</v>
      </c>
      <c r="M14" s="4">
        <v>116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44793</v>
      </c>
      <c r="S14" s="6">
        <v>44798</v>
      </c>
      <c r="T14" s="4" t="s">
        <v>34</v>
      </c>
      <c r="U14" s="4">
        <v>116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37</v>
      </c>
      <c r="B15" s="4" t="s">
        <v>26</v>
      </c>
      <c r="C15" s="4" t="s">
        <v>92</v>
      </c>
      <c r="D15" s="4" t="s">
        <v>93</v>
      </c>
      <c r="E15" s="4" t="s">
        <v>39</v>
      </c>
      <c r="F15" s="6">
        <v>44794</v>
      </c>
      <c r="G15" s="6">
        <v>44795</v>
      </c>
      <c r="H15" s="4">
        <v>1</v>
      </c>
      <c r="I15" s="4">
        <v>1</v>
      </c>
      <c r="J15" s="4">
        <v>1</v>
      </c>
      <c r="K15" s="4" t="s">
        <v>30</v>
      </c>
      <c r="L15" s="4">
        <v>-281</v>
      </c>
      <c r="M15" s="4">
        <v>-281</v>
      </c>
      <c r="N15" s="4" t="s">
        <v>40</v>
      </c>
      <c r="O15" s="4" t="s">
        <v>32</v>
      </c>
      <c r="P15" s="4" t="s">
        <v>33</v>
      </c>
      <c r="Q15" s="4">
        <v>0</v>
      </c>
      <c r="R15" s="7">
        <v>44767</v>
      </c>
      <c r="S15" s="6">
        <v>44798</v>
      </c>
      <c r="T15" s="4"/>
      <c r="U15" s="4">
        <v>0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25" sqref="L25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18465237858</v>
      </c>
      <c r="B2" s="6">
        <v>44793</v>
      </c>
      <c r="C2" s="6">
        <v>44795</v>
      </c>
      <c r="D2" s="4">
        <v>180</v>
      </c>
      <c r="E2" s="4" t="str">
        <f>VLOOKUP(A2,HOP!A:L,12,0)</f>
        <v>180.00</v>
      </c>
      <c r="F2" s="4" t="str">
        <f>VLOOKUP(A2,HOP!A:C,3,0)</f>
        <v>2628211</v>
      </c>
      <c r="G2" s="4">
        <f>D2-E2</f>
        <v>0</v>
      </c>
      <c r="H2" s="4" t="str">
        <f>$H$1&amp;F2</f>
        <v>，2628211</v>
      </c>
      <c r="I2" s="4" t="str">
        <f>VLOOKUP(A2,HOP!A:U,21,0)</f>
        <v>直连</v>
      </c>
    </row>
    <row r="3" s="4" customFormat="1" spans="1:9">
      <c r="A3" s="5">
        <v>18543753000</v>
      </c>
      <c r="B3" s="6">
        <v>44791</v>
      </c>
      <c r="C3" s="6">
        <v>44795</v>
      </c>
      <c r="D3" s="4">
        <v>276</v>
      </c>
      <c r="E3" s="4" t="str">
        <f>VLOOKUP(A3,HOP!A:L,12,0)</f>
        <v>276.00</v>
      </c>
      <c r="F3" s="4" t="str">
        <f>VLOOKUP(A3,HOP!A:C,3,0)</f>
        <v>2635755</v>
      </c>
      <c r="G3" s="4">
        <f t="shared" ref="G3:G13" si="0">D3-E3</f>
        <v>0</v>
      </c>
      <c r="H3" s="4" t="str">
        <f t="shared" ref="H3:H13" si="1">$H$1&amp;F3</f>
        <v>，2635755</v>
      </c>
      <c r="I3" s="4" t="str">
        <f>VLOOKUP(A3,HOP!A:U,21,0)</f>
        <v>直连</v>
      </c>
    </row>
    <row r="4" s="4" customFormat="1" spans="1:9">
      <c r="A4" s="5">
        <v>18672408390</v>
      </c>
      <c r="B4" s="6">
        <v>44794</v>
      </c>
      <c r="C4" s="6">
        <v>44795</v>
      </c>
      <c r="D4" s="4">
        <v>45</v>
      </c>
      <c r="E4" s="4" t="str">
        <f>VLOOKUP(A4,HOP!A:L,12,0)</f>
        <v>45.00</v>
      </c>
      <c r="F4" s="4" t="str">
        <f>VLOOKUP(A4,HOP!A:C,3,0)</f>
        <v>2647947</v>
      </c>
      <c r="G4" s="4">
        <f t="shared" si="0"/>
        <v>0</v>
      </c>
      <c r="H4" s="4" t="str">
        <f t="shared" si="1"/>
        <v>，2647947</v>
      </c>
      <c r="I4" s="4" t="str">
        <f>VLOOKUP(A4,HOP!A:U,21,0)</f>
        <v>直连</v>
      </c>
    </row>
    <row r="5" s="4" customFormat="1" spans="1:9">
      <c r="A5" s="5">
        <v>18763714483</v>
      </c>
      <c r="B5" s="6">
        <v>44792</v>
      </c>
      <c r="C5" s="6">
        <v>44795</v>
      </c>
      <c r="D5" s="4">
        <v>258</v>
      </c>
      <c r="E5" s="4" t="str">
        <f>VLOOKUP(A5,HOP!A:L,12,0)</f>
        <v>258.00</v>
      </c>
      <c r="F5" s="4" t="str">
        <f>VLOOKUP(A5,HOP!A:C,3,0)</f>
        <v>2656260</v>
      </c>
      <c r="G5" s="4">
        <f t="shared" si="0"/>
        <v>0</v>
      </c>
      <c r="H5" s="4" t="str">
        <f t="shared" si="1"/>
        <v>，2656260</v>
      </c>
      <c r="I5" s="4" t="str">
        <f>VLOOKUP(A5,HOP!A:U,21,0)</f>
        <v>直连</v>
      </c>
    </row>
    <row r="6" s="4" customFormat="1" spans="1:9">
      <c r="A6" s="5">
        <v>18783493776</v>
      </c>
      <c r="B6" s="6">
        <v>44794</v>
      </c>
      <c r="C6" s="6">
        <v>44795</v>
      </c>
      <c r="D6" s="4">
        <v>55</v>
      </c>
      <c r="E6" s="4" t="str">
        <f>VLOOKUP(A6,HOP!A:L,12,0)</f>
        <v>55.00</v>
      </c>
      <c r="F6" s="4" t="str">
        <f>VLOOKUP(A6,HOP!A:C,3,0)</f>
        <v>2658245</v>
      </c>
      <c r="G6" s="4">
        <f t="shared" si="0"/>
        <v>0</v>
      </c>
      <c r="H6" s="4" t="str">
        <f t="shared" si="1"/>
        <v>，2658245</v>
      </c>
      <c r="I6" s="4" t="str">
        <f>VLOOKUP(A6,HOP!A:U,21,0)</f>
        <v>直连</v>
      </c>
    </row>
    <row r="7" s="4" customFormat="1" spans="1:9">
      <c r="A7" s="5">
        <v>18793165140</v>
      </c>
      <c r="B7" s="6">
        <v>44792</v>
      </c>
      <c r="C7" s="6">
        <v>44795</v>
      </c>
      <c r="D7" s="4">
        <v>438</v>
      </c>
      <c r="E7" s="4" t="str">
        <f>VLOOKUP(A7,HOP!A:L,12,0)</f>
        <v>438.00</v>
      </c>
      <c r="F7" s="4" t="str">
        <f>VLOOKUP(A7,HOP!A:C,3,0)</f>
        <v>2659093</v>
      </c>
      <c r="G7" s="4">
        <f t="shared" si="0"/>
        <v>0</v>
      </c>
      <c r="H7" s="4" t="str">
        <f t="shared" si="1"/>
        <v>，2659093</v>
      </c>
      <c r="I7" s="4" t="str">
        <f>VLOOKUP(A7,HOP!A:U,21,0)</f>
        <v>直连</v>
      </c>
    </row>
    <row r="8" s="4" customFormat="1" spans="1:9">
      <c r="A8" s="5">
        <v>18796660508</v>
      </c>
      <c r="B8" s="6">
        <v>44791</v>
      </c>
      <c r="C8" s="6">
        <v>44795</v>
      </c>
      <c r="D8" s="4">
        <v>696</v>
      </c>
      <c r="E8" s="4" t="str">
        <f>VLOOKUP(A8,HOP!A:L,12,0)</f>
        <v>696.00</v>
      </c>
      <c r="F8" s="4" t="str">
        <f>VLOOKUP(A8,HOP!A:C,3,0)</f>
        <v>2659447</v>
      </c>
      <c r="G8" s="4">
        <f t="shared" si="0"/>
        <v>0</v>
      </c>
      <c r="H8" s="4" t="str">
        <f t="shared" si="1"/>
        <v>，2659447</v>
      </c>
      <c r="I8" s="4" t="str">
        <f>VLOOKUP(A8,HOP!A:U,21,0)</f>
        <v>直连</v>
      </c>
    </row>
    <row r="9" s="4" customFormat="1" spans="1:9">
      <c r="A9" s="5">
        <v>18807873634</v>
      </c>
      <c r="B9" s="6">
        <v>44794</v>
      </c>
      <c r="C9" s="6">
        <v>44795</v>
      </c>
      <c r="D9" s="4">
        <v>204</v>
      </c>
      <c r="E9" s="4" t="str">
        <f>VLOOKUP(A9,HOP!A:L,12,0)</f>
        <v>204.00</v>
      </c>
      <c r="F9" s="4" t="str">
        <f>VLOOKUP(A9,HOP!A:C,3,0)</f>
        <v>2660487</v>
      </c>
      <c r="G9" s="4">
        <f t="shared" si="0"/>
        <v>0</v>
      </c>
      <c r="H9" s="4" t="str">
        <f t="shared" si="1"/>
        <v>，2660487</v>
      </c>
      <c r="I9" s="4" t="str">
        <f>VLOOKUP(A9,HOP!A:U,21,0)</f>
        <v>直连</v>
      </c>
    </row>
    <row r="10" s="4" customFormat="1" spans="1:9">
      <c r="A10" s="5">
        <v>18808262149</v>
      </c>
      <c r="B10" s="6">
        <v>44794</v>
      </c>
      <c r="C10" s="6">
        <v>44795</v>
      </c>
      <c r="D10" s="4">
        <v>124</v>
      </c>
      <c r="E10" s="4" t="str">
        <f>VLOOKUP(A10,HOP!A:L,12,0)</f>
        <v>124.00</v>
      </c>
      <c r="F10" s="4" t="str">
        <f>VLOOKUP(A10,HOP!A:C,3,0)</f>
        <v>2660532</v>
      </c>
      <c r="G10" s="4">
        <f t="shared" si="0"/>
        <v>0</v>
      </c>
      <c r="H10" s="4" t="str">
        <f t="shared" si="1"/>
        <v>，2660532</v>
      </c>
      <c r="I10" s="4" t="str">
        <f>VLOOKUP(A10,HOP!A:U,21,0)</f>
        <v>直连</v>
      </c>
    </row>
    <row r="11" s="4" customFormat="1" spans="1:9">
      <c r="A11" s="5">
        <v>18810787844</v>
      </c>
      <c r="B11" s="6">
        <v>44794</v>
      </c>
      <c r="C11" s="6">
        <v>44795</v>
      </c>
      <c r="D11" s="4">
        <v>298</v>
      </c>
      <c r="E11" s="4" t="str">
        <f>VLOOKUP(A11,HOP!A:L,12,0)</f>
        <v>298.00</v>
      </c>
      <c r="F11" s="4" t="str">
        <f>VLOOKUP(A11,HOP!A:C,3,0)</f>
        <v>2660949</v>
      </c>
      <c r="G11" s="4">
        <f t="shared" si="0"/>
        <v>0</v>
      </c>
      <c r="H11" s="4" t="str">
        <f t="shared" si="1"/>
        <v>，2660949</v>
      </c>
      <c r="I11" s="4" t="str">
        <f>VLOOKUP(A11,HOP!A:U,21,0)</f>
        <v>直连</v>
      </c>
    </row>
    <row r="12" s="4" customFormat="1" spans="1:9">
      <c r="A12" s="5">
        <v>18817521464</v>
      </c>
      <c r="B12" s="6">
        <v>44793</v>
      </c>
      <c r="C12" s="6">
        <v>44795</v>
      </c>
      <c r="D12" s="4">
        <v>116</v>
      </c>
      <c r="E12" s="4" t="str">
        <f>VLOOKUP(A12,HOP!A:L,12,0)</f>
        <v>116.00</v>
      </c>
      <c r="F12" s="4" t="str">
        <f>VLOOKUP(A12,HOP!A:C,3,0)</f>
        <v>2661520</v>
      </c>
      <c r="G12" s="4">
        <f t="shared" si="0"/>
        <v>0</v>
      </c>
      <c r="H12" s="4" t="str">
        <f t="shared" si="1"/>
        <v>，2661520</v>
      </c>
      <c r="I12" s="4" t="str">
        <f>VLOOKUP(A12,HOP!A:U,21,0)</f>
        <v>直采</v>
      </c>
    </row>
    <row r="13" s="4" customFormat="1" spans="1:10">
      <c r="A13" s="5">
        <v>18505806725</v>
      </c>
      <c r="B13" s="6">
        <v>44794</v>
      </c>
      <c r="C13" s="6">
        <v>44795</v>
      </c>
      <c r="D13" s="4">
        <v>-281</v>
      </c>
      <c r="E13" s="4" t="e">
        <f>VLOOKUP(A13,HOP!A:L,12,0)</f>
        <v>#N/A</v>
      </c>
      <c r="F13" s="4">
        <v>2632205</v>
      </c>
      <c r="G13" s="4" t="e">
        <f t="shared" si="0"/>
        <v>#N/A</v>
      </c>
      <c r="H13" s="4" t="str">
        <f t="shared" si="1"/>
        <v>，2632205</v>
      </c>
      <c r="I13" s="4" t="e">
        <f>VLOOKUP(A13,HOP!A:U,21,0)</f>
        <v>#N/A</v>
      </c>
      <c r="J13" s="4" t="s">
        <v>95</v>
      </c>
    </row>
    <row r="15" spans="4:4">
      <c r="D15" s="4">
        <f>SUM(D2:D14)</f>
        <v>2409</v>
      </c>
    </row>
    <row r="21" spans="1:5">
      <c r="A21" s="4" t="s">
        <v>96</v>
      </c>
      <c r="D21" s="4">
        <v>116</v>
      </c>
      <c r="E21" s="4">
        <v>910.09</v>
      </c>
    </row>
    <row r="22" spans="1:5">
      <c r="A22" s="4" t="s">
        <v>97</v>
      </c>
      <c r="D22" s="4">
        <v>2574</v>
      </c>
      <c r="E22" s="4">
        <v>20194.5</v>
      </c>
    </row>
    <row r="23" spans="1:5">
      <c r="A23" s="4" t="s">
        <v>98</v>
      </c>
      <c r="D23" s="4">
        <v>-281</v>
      </c>
      <c r="E23" s="4">
        <v>-2204.61</v>
      </c>
    </row>
    <row r="24" spans="1:5">
      <c r="A24" s="4" t="s">
        <v>99</v>
      </c>
      <c r="D24" s="4">
        <f>SUM(D21:D23)</f>
        <v>2409</v>
      </c>
      <c r="E24" s="4">
        <f>SUM(E21:E23)</f>
        <v>18899.98</v>
      </c>
    </row>
    <row r="25" spans="1:1">
      <c r="A25" s="4" t="s">
        <v>100</v>
      </c>
    </row>
  </sheetData>
  <autoFilter ref="A1:X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</row>
    <row r="2" s="1" customFormat="1" spans="1:21">
      <c r="A2" s="3">
        <v>18817521464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119</v>
      </c>
      <c r="G2" s="1" t="s">
        <v>123</v>
      </c>
      <c r="H2" s="1" t="s">
        <v>124</v>
      </c>
      <c r="I2" s="1" t="s">
        <v>125</v>
      </c>
      <c r="J2" s="1" t="s">
        <v>30</v>
      </c>
      <c r="K2" s="1" t="s">
        <v>126</v>
      </c>
      <c r="L2" s="1" t="s">
        <v>126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</row>
    <row r="3" s="1" customFormat="1" spans="1:21">
      <c r="A3" s="3">
        <v>18810787844</v>
      </c>
      <c r="B3" s="1" t="s">
        <v>119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123</v>
      </c>
      <c r="H3" s="1" t="s">
        <v>124</v>
      </c>
      <c r="I3" s="1" t="s">
        <v>139</v>
      </c>
      <c r="J3" s="1" t="s">
        <v>30</v>
      </c>
      <c r="K3" s="1" t="s">
        <v>140</v>
      </c>
      <c r="L3" s="1" t="s">
        <v>140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141</v>
      </c>
      <c r="S3" s="1" t="s">
        <v>132</v>
      </c>
      <c r="T3" s="1" t="s">
        <v>133</v>
      </c>
      <c r="U3" s="1" t="s">
        <v>142</v>
      </c>
    </row>
    <row r="4" s="1" customFormat="1" spans="1:21">
      <c r="A4" s="3">
        <v>18808262149</v>
      </c>
      <c r="B4" s="1" t="s">
        <v>143</v>
      </c>
      <c r="C4" s="1" t="s">
        <v>144</v>
      </c>
      <c r="D4" s="1" t="s">
        <v>145</v>
      </c>
      <c r="E4" s="1" t="s">
        <v>146</v>
      </c>
      <c r="F4" s="1" t="s">
        <v>138</v>
      </c>
      <c r="G4" s="1" t="s">
        <v>123</v>
      </c>
      <c r="H4" s="1" t="s">
        <v>124</v>
      </c>
      <c r="I4" s="1" t="s">
        <v>147</v>
      </c>
      <c r="J4" s="1" t="s">
        <v>30</v>
      </c>
      <c r="K4" s="1" t="s">
        <v>148</v>
      </c>
      <c r="L4" s="1" t="s">
        <v>148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149</v>
      </c>
      <c r="S4" s="1" t="s">
        <v>132</v>
      </c>
      <c r="T4" s="1" t="s">
        <v>133</v>
      </c>
      <c r="U4" s="1" t="s">
        <v>142</v>
      </c>
    </row>
    <row r="5" s="1" customFormat="1" spans="1:21">
      <c r="A5" s="3">
        <v>18807873634</v>
      </c>
      <c r="B5" s="1" t="s">
        <v>143</v>
      </c>
      <c r="C5" s="1" t="s">
        <v>150</v>
      </c>
      <c r="D5" s="1" t="s">
        <v>151</v>
      </c>
      <c r="E5" s="1" t="s">
        <v>152</v>
      </c>
      <c r="F5" s="1" t="s">
        <v>138</v>
      </c>
      <c r="G5" s="1" t="s">
        <v>123</v>
      </c>
      <c r="H5" s="1" t="s">
        <v>124</v>
      </c>
      <c r="I5" s="1" t="s">
        <v>153</v>
      </c>
      <c r="J5" s="1" t="s">
        <v>30</v>
      </c>
      <c r="K5" s="1" t="s">
        <v>154</v>
      </c>
      <c r="L5" s="1" t="s">
        <v>154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155</v>
      </c>
      <c r="S5" s="1" t="s">
        <v>132</v>
      </c>
      <c r="T5" s="1" t="s">
        <v>133</v>
      </c>
      <c r="U5" s="1" t="s">
        <v>142</v>
      </c>
    </row>
    <row r="6" s="1" customFormat="1" spans="1:21">
      <c r="A6" s="3">
        <v>18796660508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156</v>
      </c>
      <c r="G6" s="1" t="s">
        <v>123</v>
      </c>
      <c r="H6" s="1" t="s">
        <v>124</v>
      </c>
      <c r="I6" s="1" t="s">
        <v>160</v>
      </c>
      <c r="J6" s="1" t="s">
        <v>30</v>
      </c>
      <c r="K6" s="1" t="s">
        <v>161</v>
      </c>
      <c r="L6" s="1" t="s">
        <v>161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162</v>
      </c>
      <c r="S6" s="1" t="s">
        <v>132</v>
      </c>
      <c r="T6" s="1" t="s">
        <v>133</v>
      </c>
      <c r="U6" s="1" t="s">
        <v>142</v>
      </c>
    </row>
    <row r="7" s="1" customFormat="1" spans="1:21">
      <c r="A7" s="3">
        <v>18793165140</v>
      </c>
      <c r="B7" s="1" t="s">
        <v>156</v>
      </c>
      <c r="C7" s="1" t="s">
        <v>163</v>
      </c>
      <c r="D7" s="1" t="s">
        <v>164</v>
      </c>
      <c r="E7" s="1" t="s">
        <v>165</v>
      </c>
      <c r="F7" s="1" t="s">
        <v>143</v>
      </c>
      <c r="G7" s="1" t="s">
        <v>123</v>
      </c>
      <c r="H7" s="1" t="s">
        <v>124</v>
      </c>
      <c r="I7" s="1" t="s">
        <v>166</v>
      </c>
      <c r="J7" s="1" t="s">
        <v>30</v>
      </c>
      <c r="K7" s="1" t="s">
        <v>167</v>
      </c>
      <c r="L7" s="1" t="s">
        <v>167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168</v>
      </c>
      <c r="S7" s="1" t="s">
        <v>132</v>
      </c>
      <c r="T7" s="1" t="s">
        <v>133</v>
      </c>
      <c r="U7" s="1" t="s">
        <v>142</v>
      </c>
    </row>
    <row r="8" s="1" customFormat="1" spans="1:21">
      <c r="A8" s="3">
        <v>18783493776</v>
      </c>
      <c r="B8" s="1" t="s">
        <v>169</v>
      </c>
      <c r="C8" s="1" t="s">
        <v>170</v>
      </c>
      <c r="D8" s="1" t="s">
        <v>171</v>
      </c>
      <c r="E8" s="1" t="s">
        <v>172</v>
      </c>
      <c r="F8" s="1" t="s">
        <v>138</v>
      </c>
      <c r="G8" s="1" t="s">
        <v>123</v>
      </c>
      <c r="H8" s="1" t="s">
        <v>124</v>
      </c>
      <c r="I8" s="1" t="s">
        <v>173</v>
      </c>
      <c r="J8" s="1" t="s">
        <v>30</v>
      </c>
      <c r="K8" s="1" t="s">
        <v>174</v>
      </c>
      <c r="L8" s="1" t="s">
        <v>174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175</v>
      </c>
      <c r="S8" s="1" t="s">
        <v>132</v>
      </c>
      <c r="T8" s="1" t="s">
        <v>133</v>
      </c>
      <c r="U8" s="1" t="s">
        <v>142</v>
      </c>
    </row>
    <row r="9" s="1" customFormat="1" spans="1:21">
      <c r="A9" s="3">
        <v>18763714483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143</v>
      </c>
      <c r="G9" s="1" t="s">
        <v>123</v>
      </c>
      <c r="H9" s="1" t="s">
        <v>124</v>
      </c>
      <c r="I9" s="1" t="s">
        <v>180</v>
      </c>
      <c r="J9" s="1" t="s">
        <v>30</v>
      </c>
      <c r="K9" s="1" t="s">
        <v>181</v>
      </c>
      <c r="L9" s="1" t="s">
        <v>181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182</v>
      </c>
      <c r="S9" s="1" t="s">
        <v>132</v>
      </c>
      <c r="T9" s="1" t="s">
        <v>133</v>
      </c>
      <c r="U9" s="1" t="s">
        <v>142</v>
      </c>
    </row>
    <row r="10" s="1" customFormat="1" spans="1:21">
      <c r="A10" s="3">
        <v>18672408390</v>
      </c>
      <c r="B10" s="1" t="s">
        <v>183</v>
      </c>
      <c r="C10" s="1" t="s">
        <v>184</v>
      </c>
      <c r="D10" s="1" t="s">
        <v>185</v>
      </c>
      <c r="E10" s="1" t="s">
        <v>186</v>
      </c>
      <c r="F10" s="1" t="s">
        <v>138</v>
      </c>
      <c r="G10" s="1" t="s">
        <v>123</v>
      </c>
      <c r="H10" s="1" t="s">
        <v>124</v>
      </c>
      <c r="I10" s="1" t="s">
        <v>187</v>
      </c>
      <c r="J10" s="1" t="s">
        <v>30</v>
      </c>
      <c r="K10" s="1" t="s">
        <v>188</v>
      </c>
      <c r="L10" s="1" t="s">
        <v>188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189</v>
      </c>
      <c r="S10" s="1" t="s">
        <v>132</v>
      </c>
      <c r="T10" s="1" t="s">
        <v>133</v>
      </c>
      <c r="U10" s="1" t="s">
        <v>142</v>
      </c>
    </row>
    <row r="11" s="1" customFormat="1" spans="1:21">
      <c r="A11" s="3">
        <v>18543753000</v>
      </c>
      <c r="B11" s="1" t="s">
        <v>190</v>
      </c>
      <c r="C11" s="1" t="s">
        <v>191</v>
      </c>
      <c r="D11" s="1" t="s">
        <v>185</v>
      </c>
      <c r="E11" s="1" t="s">
        <v>192</v>
      </c>
      <c r="F11" s="1" t="s">
        <v>156</v>
      </c>
      <c r="G11" s="1" t="s">
        <v>123</v>
      </c>
      <c r="H11" s="1" t="s">
        <v>124</v>
      </c>
      <c r="I11" s="1" t="s">
        <v>193</v>
      </c>
      <c r="J11" s="1" t="s">
        <v>30</v>
      </c>
      <c r="K11" s="1" t="s">
        <v>194</v>
      </c>
      <c r="L11" s="1" t="s">
        <v>194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195</v>
      </c>
      <c r="S11" s="1" t="s">
        <v>132</v>
      </c>
      <c r="T11" s="1" t="s">
        <v>133</v>
      </c>
      <c r="U11" s="1" t="s">
        <v>142</v>
      </c>
    </row>
    <row r="12" s="1" customFormat="1" spans="1:21">
      <c r="A12" s="3">
        <v>18465237858</v>
      </c>
      <c r="B12" s="1" t="s">
        <v>196</v>
      </c>
      <c r="C12" s="1" t="s">
        <v>197</v>
      </c>
      <c r="D12" s="1" t="s">
        <v>198</v>
      </c>
      <c r="E12" s="1" t="s">
        <v>199</v>
      </c>
      <c r="F12" s="1" t="s">
        <v>119</v>
      </c>
      <c r="G12" s="1" t="s">
        <v>123</v>
      </c>
      <c r="H12" s="1" t="s">
        <v>124</v>
      </c>
      <c r="I12" s="1" t="s">
        <v>200</v>
      </c>
      <c r="J12" s="1" t="s">
        <v>30</v>
      </c>
      <c r="K12" s="1" t="s">
        <v>201</v>
      </c>
      <c r="L12" s="1" t="s">
        <v>201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130</v>
      </c>
      <c r="R12" s="1" t="s">
        <v>202</v>
      </c>
      <c r="S12" s="1" t="s">
        <v>132</v>
      </c>
      <c r="T12" s="1" t="s">
        <v>133</v>
      </c>
      <c r="U12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2022-08-25T01:43:52Z</dcterms:created>
  <dcterms:modified xsi:type="dcterms:W3CDTF">2022-08-25T01:59:58Z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27DEEECB1C5D42B1AE194543246A181D</vt:lpwstr>
  </property>
  <property fmtid="{D5CDD505-2E9C-101B-9397-08002B2CF9AE}" pid="3" name="KSOProductBuildVer">
    <vt:lpwstr>2052-11.1.0.12302</vt:lpwstr>
  </property>
</Properties>
</file>