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</definedName>
  </definedNames>
  <calcPr calcId="144525"/>
</workbook>
</file>

<file path=xl/sharedStrings.xml><?xml version="1.0" encoding="utf-8"?>
<sst xmlns="http://schemas.openxmlformats.org/spreadsheetml/2006/main" count="1294" uniqueCount="367">
  <si>
    <t>去哪儿网酒店预付对账单</t>
  </si>
  <si>
    <t>供应商名称：</t>
  </si>
  <si>
    <t>趣悠游</t>
  </si>
  <si>
    <t>结算周期：</t>
  </si>
  <si>
    <t>2022-08-22至2022-08-28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</si>
  <si>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</si>
  <si>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</si>
  <si>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</si>
  <si>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</si>
  <si>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</si>
  <si>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</si>
  <si>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</si>
  <si>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</si>
  <si>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</si>
  <si>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</si>
  <si>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</si>
  <si>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</si>
  <si>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</si>
  <si>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</si>
  <si>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</si>
  <si>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¥20,694.00</t>
  </si>
  <si>
    <t>¥3,973.00</t>
  </si>
  <si>
    <t>¥1,655.00</t>
  </si>
  <si>
    <t>¥1,177.00</t>
  </si>
  <si>
    <t>¥16,243.00</t>
  </si>
  <si>
    <t>分类信息</t>
  </si>
  <si>
    <t>业务类型</t>
  </si>
  <si>
    <t>酒店预付（点击查看明细）</t>
  </si>
  <si>
    <t>¥15,066.00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</si>
  <si>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</si>
  <si>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</si>
  <si>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</si>
  <si>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</si>
  <si>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</si>
  <si>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</si>
  <si>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</si>
  <si>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</si>
  <si>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</si>
  <si>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</si>
  <si>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</si>
  <si>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</si>
  <si>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</si>
  <si>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</si>
  <si>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</si>
  <si>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</si>
  <si>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</si>
  <si>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</si>
  <si>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</si>
  <si>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</si>
  <si>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</si>
  <si>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</si>
  <si>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</si>
  <si>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</si>
  <si>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</si>
  <si>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</si>
  <si>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</si>
  <si>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</si>
  <si>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</si>
  <si>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</si>
  <si>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</si>
  <si>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</si>
  <si>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</si>
  <si>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</si>
  <si>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</si>
  <si>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</si>
  <si>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</si>
  <si>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</si>
  <si>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</si>
  <si>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</si>
  <si>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</si>
  <si>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</si>
  <si>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</si>
  <si>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703092894033</t>
  </si>
  <si>
    <t>2658682</t>
  </si>
  <si>
    <t>酒店预付</t>
  </si>
  <si>
    <t>否</t>
  </si>
  <si>
    <t>普通</t>
  </si>
  <si>
    <t>197308997</t>
  </si>
  <si>
    <t>阿瓦尼阿特里姆曼谷酒店(SHA认证)</t>
  </si>
  <si>
    <t>1626188</t>
  </si>
  <si>
    <t>CHI/PENG|MU/YITONG</t>
  </si>
  <si>
    <t>2022-08-17</t>
  </si>
  <si>
    <t>2022-08-19</t>
  </si>
  <si>
    <t>2022-08-22</t>
  </si>
  <si>
    <t>¥918.00</t>
  </si>
  <si>
    <t>¥90.00</t>
  </si>
  <si>
    <t>¥828.00</t>
  </si>
  <si>
    <t>Avani Premier Room</t>
  </si>
  <si>
    <t>WEBSITE</t>
  </si>
  <si>
    <t>703097235240</t>
  </si>
  <si>
    <t>2663332</t>
  </si>
  <si>
    <t>197296949</t>
  </si>
  <si>
    <t>优本纳沙通</t>
  </si>
  <si>
    <t>LIU/ZHONGDA</t>
  </si>
  <si>
    <t>2022-08-23</t>
  </si>
  <si>
    <t>¥354.00</t>
  </si>
  <si>
    <t>2022-08-22 13:31:01</t>
  </si>
  <si>
    <t>Deluxe One-Bedroom Room</t>
  </si>
  <si>
    <t>703097700084</t>
  </si>
  <si>
    <t>2663042</t>
  </si>
  <si>
    <t>197288567</t>
  </si>
  <si>
    <t>吉隆坡四季酒店</t>
  </si>
  <si>
    <t>ZHOU/YULING</t>
  </si>
  <si>
    <t>¥1,979.00</t>
  </si>
  <si>
    <t>¥212.00</t>
  </si>
  <si>
    <t>¥1,767.00</t>
  </si>
  <si>
    <t>Premier King Room with Park View</t>
  </si>
  <si>
    <t>703097655332</t>
  </si>
  <si>
    <t>2663155</t>
  </si>
  <si>
    <t>197279501</t>
  </si>
  <si>
    <t>宾当巴厘岛度假村</t>
  </si>
  <si>
    <t>LI/HE|QIAN/YIKAI|WEI/KEMING</t>
  </si>
  <si>
    <t>¥984.00</t>
  </si>
  <si>
    <t>¥105.00</t>
  </si>
  <si>
    <t>¥879.00</t>
  </si>
  <si>
    <t>deluxe room only</t>
  </si>
  <si>
    <t>703092915008</t>
  </si>
  <si>
    <t>2658625</t>
  </si>
  <si>
    <t>806781997</t>
  </si>
  <si>
    <t>皇后奢华大酒店 (SHA Extra Plus)</t>
  </si>
  <si>
    <t>LIAO/XUEYAN|GAO/SHUAI</t>
  </si>
  <si>
    <t>¥1,516.00</t>
  </si>
  <si>
    <t>¥132.00</t>
  </si>
  <si>
    <t>¥1,384.00</t>
  </si>
  <si>
    <t>Premier Room</t>
  </si>
  <si>
    <t>703093340828</t>
  </si>
  <si>
    <t>2658945</t>
  </si>
  <si>
    <t>197315330</t>
  </si>
  <si>
    <t>普吉岛西瑞湾威斯汀水疗度假酒店(SHA Extra Plus)</t>
  </si>
  <si>
    <t>ZHANG/ZHIHENG</t>
  </si>
  <si>
    <t>2022-08-18</t>
  </si>
  <si>
    <t>2022-08-24</t>
  </si>
  <si>
    <t>¥864.00</t>
  </si>
  <si>
    <t>¥82.00</t>
  </si>
  <si>
    <t>¥782.00</t>
  </si>
  <si>
    <t>Superior 2 Double</t>
  </si>
  <si>
    <t>703096550901</t>
  </si>
  <si>
    <t>2661954</t>
  </si>
  <si>
    <t>YAN/HONGBO</t>
  </si>
  <si>
    <t>2022-08-21</t>
  </si>
  <si>
    <t>¥1,062.00</t>
  </si>
  <si>
    <t>¥957.00</t>
  </si>
  <si>
    <t>703098914136</t>
  </si>
  <si>
    <t>2664133</t>
  </si>
  <si>
    <t>197301494</t>
  </si>
  <si>
    <t>曼谷拉差达瑞士酒店 (SHA Extra Plus)</t>
  </si>
  <si>
    <t>YANG/SHENGLIANG</t>
  </si>
  <si>
    <t>¥492.00</t>
  </si>
  <si>
    <t>¥49.00</t>
  </si>
  <si>
    <t>¥443.00</t>
  </si>
  <si>
    <t>Swiss Premier Room</t>
  </si>
  <si>
    <t>703096759808</t>
  </si>
  <si>
    <t>2662710</t>
  </si>
  <si>
    <t>BO/LI</t>
  </si>
  <si>
    <t>2022-08-25</t>
  </si>
  <si>
    <t>¥353.00</t>
  </si>
  <si>
    <t>¥34.00</t>
  </si>
  <si>
    <t>¥319.00</t>
  </si>
  <si>
    <t>703099355186</t>
  </si>
  <si>
    <t>2665784</t>
  </si>
  <si>
    <t>DONG/LIZHENG</t>
  </si>
  <si>
    <t>¥650.00</t>
  </si>
  <si>
    <t>¥64.00</t>
  </si>
  <si>
    <t>¥586.00</t>
  </si>
  <si>
    <t>Deluxe Seaview Pool Access King Room</t>
  </si>
  <si>
    <t>703099258321</t>
  </si>
  <si>
    <t>2665782</t>
  </si>
  <si>
    <t>KEOMORAKOT/PHOUMMYSACK|WANG/XIMING</t>
  </si>
  <si>
    <t>¥556.00</t>
  </si>
  <si>
    <t>¥55.00</t>
  </si>
  <si>
    <t>¥501.00</t>
  </si>
  <si>
    <t>Deluxe King Room with Sea View</t>
  </si>
  <si>
    <t>703093144209</t>
  </si>
  <si>
    <t>2659402</t>
  </si>
  <si>
    <t>244138918</t>
  </si>
  <si>
    <t>盛泰澜曼谷拉普崂中央广场酒店 (SHA Plus+)</t>
  </si>
  <si>
    <t>ZHONG/XINHONG</t>
  </si>
  <si>
    <t>2022-08-26</t>
  </si>
  <si>
    <t>¥1,700.00</t>
  </si>
  <si>
    <t>¥160.00</t>
  </si>
  <si>
    <t>¥1,540.00</t>
  </si>
  <si>
    <t>deluxe king bed room</t>
  </si>
  <si>
    <t>703095290401</t>
  </si>
  <si>
    <t>2661298</t>
  </si>
  <si>
    <t>197275742</t>
  </si>
  <si>
    <t>芭东海滩贝斯特韦斯特酒店(SHA Extra Plus)</t>
  </si>
  <si>
    <t>LIN/JIAMIN|LI/XIN</t>
  </si>
  <si>
    <t>2022-08-20</t>
  </si>
  <si>
    <t>¥340.00</t>
  </si>
  <si>
    <t>¥30.00</t>
  </si>
  <si>
    <t>¥310.00</t>
  </si>
  <si>
    <t>Superior Queen Room</t>
  </si>
  <si>
    <t>703099017771</t>
  </si>
  <si>
    <t>2665618</t>
  </si>
  <si>
    <t>SHI/QINGYAN|WANG/CHENGXUAN</t>
  </si>
  <si>
    <t>¥1,024.00</t>
  </si>
  <si>
    <t>¥100.00</t>
  </si>
  <si>
    <t>¥924.00</t>
  </si>
  <si>
    <t>703099998885</t>
  </si>
  <si>
    <t>2665443</t>
  </si>
  <si>
    <t>197334464</t>
  </si>
  <si>
    <t>素坤逸57号萨利酒店</t>
  </si>
  <si>
    <t>KE/TIANCI|LE/THIVANANH</t>
  </si>
  <si>
    <t>¥1,022.00</t>
  </si>
  <si>
    <t>¥922.00</t>
  </si>
  <si>
    <t>Deluxe Suite Room</t>
  </si>
  <si>
    <t>703099602030</t>
  </si>
  <si>
    <t>2665355</t>
  </si>
  <si>
    <t>197292866</t>
  </si>
  <si>
    <t>柏林市中心普瑞米尔酒店</t>
  </si>
  <si>
    <t>Ye/Mojia</t>
  </si>
  <si>
    <t>¥1,210.00</t>
  </si>
  <si>
    <t>¥130.00</t>
  </si>
  <si>
    <t>¥1,080.00</t>
  </si>
  <si>
    <t>Room</t>
  </si>
  <si>
    <t>703101449325</t>
  </si>
  <si>
    <t>2668383</t>
  </si>
  <si>
    <t>870809325</t>
  </si>
  <si>
    <t>迪拜派拉蒙酒店</t>
  </si>
  <si>
    <t>Yuefeng/Wu</t>
  </si>
  <si>
    <t>2022-08-27</t>
  </si>
  <si>
    <t>¥725.00</t>
  </si>
  <si>
    <t>2022-08-26 15:06:40</t>
  </si>
  <si>
    <t>Scene Room with Downtown View</t>
  </si>
  <si>
    <t>703101420239</t>
  </si>
  <si>
    <t>2668474</t>
  </si>
  <si>
    <t>¥640.00</t>
  </si>
  <si>
    <t>2022-08-26 15:16:59</t>
  </si>
  <si>
    <t>Scene Room</t>
  </si>
  <si>
    <t>703100149423</t>
  </si>
  <si>
    <t>2667566</t>
  </si>
  <si>
    <t>197275406</t>
  </si>
  <si>
    <t>新加坡柏薇罗切斯特酒店 (SG Clean)</t>
  </si>
  <si>
    <t>LI/DONGXIAO</t>
  </si>
  <si>
    <t>¥1,061.00</t>
  </si>
  <si>
    <t>¥114.00</t>
  </si>
  <si>
    <t>¥947.00</t>
  </si>
  <si>
    <t>Superior Room</t>
  </si>
  <si>
    <t>703099734851</t>
  </si>
  <si>
    <t>2665774</t>
  </si>
  <si>
    <t>197312936</t>
  </si>
  <si>
    <t>芭堤雅湾景酒店 (SHA Plus+)</t>
  </si>
  <si>
    <t>ZHANG/YIWEI</t>
  </si>
  <si>
    <t>2022-08-28</t>
  </si>
  <si>
    <t>¥990.00</t>
  </si>
  <si>
    <t>¥93.00</t>
  </si>
  <si>
    <t>¥897.00</t>
  </si>
  <si>
    <t>Deluxe Garden View</t>
  </si>
  <si>
    <t>703103595274</t>
  </si>
  <si>
    <t>2670898</t>
  </si>
  <si>
    <t>201622076</t>
  </si>
  <si>
    <t>曼谷康莱德酒店</t>
  </si>
  <si>
    <t>JIN/QIANRONG|JIN/TAIXU</t>
  </si>
  <si>
    <t>2022-08-29</t>
  </si>
  <si>
    <t>¥1,127.00</t>
  </si>
  <si>
    <t>Premium Twin Room</t>
  </si>
  <si>
    <t>703103089409</t>
  </si>
  <si>
    <t>2670908</t>
  </si>
  <si>
    <t>2022-08-28 14:00:30</t>
  </si>
  <si>
    <t>合计</t>
  </si>
  <si>
    <t/>
  </si>
  <si>
    <t>¥16,721.00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</si>
  <si>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</si>
  <si>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</si>
  <si>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</si>
  <si>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</si>
  <si>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</si>
  <si>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</si>
  <si>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</si>
  <si>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csg_manual_202208221647343551943</t>
  </si>
  <si>
    <t>702973717842</t>
  </si>
  <si>
    <t>1615646</t>
  </si>
  <si>
    <t>赔付-房费追回</t>
  </si>
  <si>
    <t>--</t>
  </si>
  <si>
    <t>查看此单二次申诉成功，用户正常入住，故我处应正常结算及退回追赔，547元+630元=1177元</t>
  </si>
  <si>
    <t>返现日期</t>
  </si>
  <si>
    <t>，</t>
  </si>
  <si>
    <r>
      <t>本期收回</t>
    </r>
    <r>
      <rPr>
        <sz val="10"/>
        <rFont val="Arial"/>
        <charset val="134"/>
      </rPr>
      <t>1177</t>
    </r>
    <r>
      <rPr>
        <sz val="10"/>
        <rFont val="宋体"/>
        <charset val="134"/>
      </rPr>
      <t>元</t>
    </r>
  </si>
  <si>
    <t>A220830103203481</t>
  </si>
  <si>
    <t>A220830103512481</t>
  </si>
  <si>
    <r>
      <t>总计：</t>
    </r>
    <r>
      <rPr>
        <sz val="10"/>
        <rFont val="Arial"/>
        <charset val="134"/>
      </rPr>
      <t>16243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</si>
  <si>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</si>
  <si>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</si>
  <si>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</si>
  <si>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</si>
  <si>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</si>
  <si>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</si>
  <si>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</si>
  <si>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</si>
  <si>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</si>
  <si>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</si>
  <si>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</si>
  <si>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</si>
  <si>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</si>
  <si>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</si>
  <si>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</si>
  <si>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</si>
  <si>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</si>
  <si>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公园大道罗切斯特酒店 (SG Clean)</t>
  </si>
  <si>
    <t>LI DONGXIAO</t>
  </si>
  <si>
    <t>退房日周结</t>
  </si>
  <si>
    <t>947.00</t>
  </si>
  <si>
    <t>RMB</t>
  </si>
  <si>
    <t>0</t>
  </si>
  <si>
    <t>0.00</t>
  </si>
  <si>
    <t>趣悠游国际直连</t>
  </si>
  <si>
    <t>1659</t>
  </si>
  <si>
    <t>2022-08-25 20:55:22</t>
  </si>
  <si>
    <t>汇智国际旅游发展有限公司</t>
  </si>
  <si>
    <t>直连</t>
  </si>
  <si>
    <t>威斯汀普吉岛西瑞湾度假村及水疗中心</t>
  </si>
  <si>
    <t>DONG LIZHENG</t>
  </si>
  <si>
    <t>586.00</t>
  </si>
  <si>
    <t>2022-08-24 14:41:50</t>
  </si>
  <si>
    <t>直采</t>
  </si>
  <si>
    <t>KEOMORAKOT PHOUMMYSACK,WANG XIMING</t>
  </si>
  <si>
    <t>501.00</t>
  </si>
  <si>
    <t>2022-08-24 14:33:27</t>
  </si>
  <si>
    <t>芭提雅湾景酒店</t>
  </si>
  <si>
    <t>ZHANG YIWEI</t>
  </si>
  <si>
    <t>897.00</t>
  </si>
  <si>
    <t>2022-08-24 14:31:00</t>
  </si>
  <si>
    <t>曼谷阿瓦尼中庭酒店</t>
  </si>
  <si>
    <t>SHI QINGYAN,WANG CHENGXUAN</t>
  </si>
  <si>
    <t>924.00</t>
  </si>
  <si>
    <t>2022-08-24 12:04:24</t>
  </si>
  <si>
    <t>曼谷素坤逸57号巷萨里尔酒店通罗站</t>
  </si>
  <si>
    <t>KE TIANCI,LE THIVANANH</t>
  </si>
  <si>
    <t>922.00</t>
  </si>
  <si>
    <t>2022-08-24 10:09:12</t>
  </si>
  <si>
    <t>西柏林市中心智选假日酒店</t>
  </si>
  <si>
    <t>Ye Mojia</t>
  </si>
  <si>
    <t>1080.00</t>
  </si>
  <si>
    <t>2022-08-24 06:24:16</t>
  </si>
  <si>
    <t>YANG SHENGLIANG</t>
  </si>
  <si>
    <t>443.00</t>
  </si>
  <si>
    <t>2022-08-23 10:01:43</t>
  </si>
  <si>
    <t>LI HE,QIAN YIKAI,WEI KEMING</t>
  </si>
  <si>
    <t>879.00</t>
  </si>
  <si>
    <t>2022-08-22 10:13:33</t>
  </si>
  <si>
    <t>ZHOU YULING</t>
  </si>
  <si>
    <t>1767.00</t>
  </si>
  <si>
    <t>2022-08-22 09:46:55</t>
  </si>
  <si>
    <t>BO LI</t>
  </si>
  <si>
    <t>319.00</t>
  </si>
  <si>
    <t>2022-08-22 12:50:27</t>
  </si>
  <si>
    <t>YAN HONGBO</t>
  </si>
  <si>
    <t>957.00</t>
  </si>
  <si>
    <t>2022-08-21 08:24:42</t>
  </si>
  <si>
    <t>芭东海滩贝斯特韦斯特酒店</t>
  </si>
  <si>
    <t>LIN JIAMIN,LI XIN</t>
  </si>
  <si>
    <t>310.00</t>
  </si>
  <si>
    <t>2022-08-20 15:04:20</t>
  </si>
  <si>
    <t>盛泰澜拉普崂中央广场酒店</t>
  </si>
  <si>
    <t>ZHONG XINHONG</t>
  </si>
  <si>
    <t>1540.00</t>
  </si>
  <si>
    <t>2022-08-18 18:07:31</t>
  </si>
  <si>
    <t>ZHANG ZHIHENG</t>
  </si>
  <si>
    <t>782.00</t>
  </si>
  <si>
    <t>2022-08-18 12:19:26</t>
  </si>
  <si>
    <t>CHI PENG,MU YITONG</t>
  </si>
  <si>
    <t>828.00</t>
  </si>
  <si>
    <t>2022-08-18 09:45:25</t>
  </si>
  <si>
    <t>皇后奢华大酒店</t>
  </si>
  <si>
    <t>LIAO XUEYAN,GAO SHUAI</t>
  </si>
  <si>
    <t>1384.00</t>
  </si>
  <si>
    <t>2022-08-18 08:54:59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</si>
</sst>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22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83</v>
      </c>
      <c r="O3" s="7" t="s">
        <v>83</v>
      </c>
      <c r="P3" s="7" t="s">
        <v>94</v>
      </c>
      <c r="Q3" s="7"/>
      <c r="R3" s="12" t="s">
        <v>95</v>
      </c>
      <c r="S3" s="14" t="s">
        <v>95</v>
      </c>
      <c r="T3" s="7" t="s">
        <v>96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83</v>
      </c>
      <c r="O4" s="7" t="s">
        <v>83</v>
      </c>
      <c r="P4" s="7" t="s">
        <v>94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7" t="s">
        <v>110</v>
      </c>
      <c r="I5" s="7" t="s">
        <v>79</v>
      </c>
      <c r="J5" s="7" t="s">
        <v>2</v>
      </c>
      <c r="K5" s="7" t="s">
        <v>111</v>
      </c>
      <c r="L5" s="7">
        <v>3</v>
      </c>
      <c r="M5" s="7">
        <v>1</v>
      </c>
      <c r="N5" s="7" t="s">
        <v>83</v>
      </c>
      <c r="O5" s="7" t="s">
        <v>83</v>
      </c>
      <c r="P5" s="7" t="s">
        <v>94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118</v>
      </c>
      <c r="H6" s="7" t="s">
        <v>119</v>
      </c>
      <c r="I6" s="7" t="s">
        <v>79</v>
      </c>
      <c r="J6" s="7" t="s">
        <v>2</v>
      </c>
      <c r="K6" s="7" t="s">
        <v>120</v>
      </c>
      <c r="L6" s="7">
        <v>1</v>
      </c>
      <c r="M6" s="7">
        <v>4</v>
      </c>
      <c r="N6" s="7" t="s">
        <v>81</v>
      </c>
      <c r="O6" s="7" t="s">
        <v>82</v>
      </c>
      <c r="P6" s="7" t="s">
        <v>94</v>
      </c>
      <c r="Q6" s="7"/>
      <c r="R6" s="12" t="s">
        <v>121</v>
      </c>
      <c r="S6" s="14" t="s">
        <v>19</v>
      </c>
      <c r="T6" s="7"/>
      <c r="U6" s="12" t="s">
        <v>19</v>
      </c>
      <c r="V6" s="12" t="s">
        <v>121</v>
      </c>
      <c r="W6" s="14" t="s">
        <v>122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127</v>
      </c>
      <c r="H7" s="7" t="s">
        <v>128</v>
      </c>
      <c r="I7" s="7" t="s">
        <v>79</v>
      </c>
      <c r="J7" s="7" t="s">
        <v>2</v>
      </c>
      <c r="K7" s="7" t="s">
        <v>129</v>
      </c>
      <c r="L7" s="7">
        <v>1</v>
      </c>
      <c r="M7" s="7">
        <v>2</v>
      </c>
      <c r="N7" s="7" t="s">
        <v>130</v>
      </c>
      <c r="O7" s="7" t="s">
        <v>83</v>
      </c>
      <c r="P7" s="7" t="s">
        <v>131</v>
      </c>
      <c r="Q7" s="7"/>
      <c r="R7" s="12" t="s">
        <v>132</v>
      </c>
      <c r="S7" s="14" t="s">
        <v>19</v>
      </c>
      <c r="T7" s="7"/>
      <c r="U7" s="12" t="s">
        <v>19</v>
      </c>
      <c r="V7" s="12" t="s">
        <v>132</v>
      </c>
      <c r="W7" s="14" t="s">
        <v>133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91</v>
      </c>
      <c r="H8" s="7" t="s">
        <v>92</v>
      </c>
      <c r="I8" s="7" t="s">
        <v>79</v>
      </c>
      <c r="J8" s="7" t="s">
        <v>2</v>
      </c>
      <c r="K8" s="7" t="s">
        <v>138</v>
      </c>
      <c r="L8" s="7">
        <v>1</v>
      </c>
      <c r="M8" s="7">
        <v>3</v>
      </c>
      <c r="N8" s="7" t="s">
        <v>139</v>
      </c>
      <c r="O8" s="7" t="s">
        <v>139</v>
      </c>
      <c r="P8" s="7" t="s">
        <v>131</v>
      </c>
      <c r="Q8" s="7"/>
      <c r="R8" s="12" t="s">
        <v>140</v>
      </c>
      <c r="S8" s="14" t="s">
        <v>19</v>
      </c>
      <c r="T8" s="7"/>
      <c r="U8" s="12" t="s">
        <v>19</v>
      </c>
      <c r="V8" s="12" t="s">
        <v>140</v>
      </c>
      <c r="W8" s="14" t="s">
        <v>113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141</v>
      </c>
      <c r="AD8" t="s">
        <v>6</v>
      </c>
      <c r="AE8" t="s">
        <v>97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144</v>
      </c>
      <c r="H9" s="7" t="s">
        <v>145</v>
      </c>
      <c r="I9" s="7" t="s">
        <v>79</v>
      </c>
      <c r="J9" s="7" t="s">
        <v>2</v>
      </c>
      <c r="K9" s="7" t="s">
        <v>146</v>
      </c>
      <c r="L9" s="7">
        <v>1</v>
      </c>
      <c r="M9" s="7">
        <v>1</v>
      </c>
      <c r="N9" s="7" t="s">
        <v>94</v>
      </c>
      <c r="O9" s="7" t="s">
        <v>94</v>
      </c>
      <c r="P9" s="7" t="s">
        <v>131</v>
      </c>
      <c r="Q9" s="7"/>
      <c r="R9" s="12" t="s">
        <v>147</v>
      </c>
      <c r="S9" s="14" t="s">
        <v>19</v>
      </c>
      <c r="T9" s="7"/>
      <c r="U9" s="12" t="s">
        <v>19</v>
      </c>
      <c r="V9" s="12" t="s">
        <v>147</v>
      </c>
      <c r="W9" s="14" t="s">
        <v>148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91</v>
      </c>
      <c r="H10" s="7" t="s">
        <v>92</v>
      </c>
      <c r="I10" s="7" t="s">
        <v>79</v>
      </c>
      <c r="J10" s="7" t="s">
        <v>2</v>
      </c>
      <c r="K10" s="7" t="s">
        <v>153</v>
      </c>
      <c r="L10" s="7">
        <v>1</v>
      </c>
      <c r="M10" s="7">
        <v>1</v>
      </c>
      <c r="N10" s="7" t="s">
        <v>139</v>
      </c>
      <c r="O10" s="7" t="s">
        <v>131</v>
      </c>
      <c r="P10" s="7" t="s">
        <v>154</v>
      </c>
      <c r="Q10" s="7"/>
      <c r="R10" s="12" t="s">
        <v>155</v>
      </c>
      <c r="S10" s="14" t="s">
        <v>19</v>
      </c>
      <c r="T10" s="7"/>
      <c r="U10" s="12" t="s">
        <v>19</v>
      </c>
      <c r="V10" s="12" t="s">
        <v>155</v>
      </c>
      <c r="W10" s="14" t="s">
        <v>156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157</v>
      </c>
      <c r="AD10" t="s">
        <v>6</v>
      </c>
      <c r="AE10" t="s">
        <v>97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127</v>
      </c>
      <c r="H11" s="7" t="s">
        <v>128</v>
      </c>
      <c r="I11" s="7" t="s">
        <v>79</v>
      </c>
      <c r="J11" s="7" t="s">
        <v>2</v>
      </c>
      <c r="K11" s="7" t="s">
        <v>160</v>
      </c>
      <c r="L11" s="7">
        <v>1</v>
      </c>
      <c r="M11" s="7">
        <v>1</v>
      </c>
      <c r="N11" s="7" t="s">
        <v>131</v>
      </c>
      <c r="O11" s="7" t="s">
        <v>131</v>
      </c>
      <c r="P11" s="7" t="s">
        <v>154</v>
      </c>
      <c r="Q11" s="7"/>
      <c r="R11" s="12" t="s">
        <v>161</v>
      </c>
      <c r="S11" s="14" t="s">
        <v>19</v>
      </c>
      <c r="T11" s="7"/>
      <c r="U11" s="12" t="s">
        <v>19</v>
      </c>
      <c r="V11" s="12" t="s">
        <v>161</v>
      </c>
      <c r="W11" s="14" t="s">
        <v>162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127</v>
      </c>
      <c r="H12" s="7" t="s">
        <v>128</v>
      </c>
      <c r="I12" s="7" t="s">
        <v>79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131</v>
      </c>
      <c r="O12" s="7" t="s">
        <v>131</v>
      </c>
      <c r="P12" s="7" t="s">
        <v>154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172</v>
      </c>
      <c r="B13" s="6" t="s">
        <v>173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174</v>
      </c>
      <c r="H13" s="7" t="s">
        <v>175</v>
      </c>
      <c r="I13" s="7" t="s">
        <v>79</v>
      </c>
      <c r="J13" s="7" t="s">
        <v>2</v>
      </c>
      <c r="K13" s="7" t="s">
        <v>176</v>
      </c>
      <c r="L13" s="7">
        <v>1</v>
      </c>
      <c r="M13" s="7">
        <v>5</v>
      </c>
      <c r="N13" s="7" t="s">
        <v>130</v>
      </c>
      <c r="O13" s="7" t="s">
        <v>139</v>
      </c>
      <c r="P13" s="7" t="s">
        <v>177</v>
      </c>
      <c r="Q13" s="7"/>
      <c r="R13" s="12" t="s">
        <v>178</v>
      </c>
      <c r="S13" s="14" t="s">
        <v>19</v>
      </c>
      <c r="T13" s="7"/>
      <c r="U13" s="12" t="s">
        <v>19</v>
      </c>
      <c r="V13" s="12" t="s">
        <v>178</v>
      </c>
      <c r="W13" s="14" t="s">
        <v>179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184</v>
      </c>
      <c r="H14" s="7" t="s">
        <v>185</v>
      </c>
      <c r="I14" s="7" t="s">
        <v>79</v>
      </c>
      <c r="J14" s="7" t="s">
        <v>2</v>
      </c>
      <c r="K14" s="7" t="s">
        <v>186</v>
      </c>
      <c r="L14" s="7">
        <v>1</v>
      </c>
      <c r="M14" s="7">
        <v>2</v>
      </c>
      <c r="N14" s="7" t="s">
        <v>187</v>
      </c>
      <c r="O14" s="7" t="s">
        <v>131</v>
      </c>
      <c r="P14" s="7" t="s">
        <v>177</v>
      </c>
      <c r="Q14" s="7"/>
      <c r="R14" s="12" t="s">
        <v>188</v>
      </c>
      <c r="S14" s="14" t="s">
        <v>19</v>
      </c>
      <c r="T14" s="7"/>
      <c r="U14" s="12" t="s">
        <v>19</v>
      </c>
      <c r="V14" s="12" t="s">
        <v>188</v>
      </c>
      <c r="W14" s="14" t="s">
        <v>189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192</v>
      </c>
      <c r="B15" s="6" t="s">
        <v>193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77</v>
      </c>
      <c r="H15" s="7" t="s">
        <v>78</v>
      </c>
      <c r="I15" s="7" t="s">
        <v>79</v>
      </c>
      <c r="J15" s="7" t="s">
        <v>2</v>
      </c>
      <c r="K15" s="7" t="s">
        <v>194</v>
      </c>
      <c r="L15" s="7">
        <v>2</v>
      </c>
      <c r="M15" s="7">
        <v>2</v>
      </c>
      <c r="N15" s="7" t="s">
        <v>131</v>
      </c>
      <c r="O15" s="7" t="s">
        <v>131</v>
      </c>
      <c r="P15" s="7" t="s">
        <v>177</v>
      </c>
      <c r="Q15" s="7"/>
      <c r="R15" s="12" t="s">
        <v>195</v>
      </c>
      <c r="S15" s="14" t="s">
        <v>19</v>
      </c>
      <c r="T15" s="7"/>
      <c r="U15" s="12" t="s">
        <v>19</v>
      </c>
      <c r="V15" s="12" t="s">
        <v>195</v>
      </c>
      <c r="W15" s="14" t="s">
        <v>196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197</v>
      </c>
      <c r="AD15" t="s">
        <v>6</v>
      </c>
      <c r="AE15" t="s">
        <v>87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198</v>
      </c>
      <c r="B16" s="6" t="s">
        <v>199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200</v>
      </c>
      <c r="H16" s="7" t="s">
        <v>201</v>
      </c>
      <c r="I16" s="7" t="s">
        <v>79</v>
      </c>
      <c r="J16" s="7" t="s">
        <v>2</v>
      </c>
      <c r="K16" s="7" t="s">
        <v>202</v>
      </c>
      <c r="L16" s="7">
        <v>1</v>
      </c>
      <c r="M16" s="7">
        <v>2</v>
      </c>
      <c r="N16" s="7" t="s">
        <v>131</v>
      </c>
      <c r="O16" s="7" t="s">
        <v>131</v>
      </c>
      <c r="P16" s="7" t="s">
        <v>177</v>
      </c>
      <c r="Q16" s="7"/>
      <c r="R16" s="12" t="s">
        <v>203</v>
      </c>
      <c r="S16" s="14" t="s">
        <v>19</v>
      </c>
      <c r="T16" s="7"/>
      <c r="U16" s="12" t="s">
        <v>19</v>
      </c>
      <c r="V16" s="12" t="s">
        <v>203</v>
      </c>
      <c r="W16" s="14" t="s">
        <v>196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206</v>
      </c>
      <c r="B17" s="6" t="s">
        <v>207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208</v>
      </c>
      <c r="H17" s="7" t="s">
        <v>209</v>
      </c>
      <c r="I17" s="7" t="s">
        <v>79</v>
      </c>
      <c r="J17" s="7" t="s">
        <v>2</v>
      </c>
      <c r="K17" s="7" t="s">
        <v>210</v>
      </c>
      <c r="L17" s="7">
        <v>1</v>
      </c>
      <c r="M17" s="7">
        <v>2</v>
      </c>
      <c r="N17" s="7" t="s">
        <v>131</v>
      </c>
      <c r="O17" s="7" t="s">
        <v>131</v>
      </c>
      <c r="P17" s="7" t="s">
        <v>177</v>
      </c>
      <c r="Q17" s="7"/>
      <c r="R17" s="12" t="s">
        <v>211</v>
      </c>
      <c r="S17" s="14" t="s">
        <v>19</v>
      </c>
      <c r="T17" s="7"/>
      <c r="U17" s="12" t="s">
        <v>19</v>
      </c>
      <c r="V17" s="12" t="s">
        <v>211</v>
      </c>
      <c r="W17" s="14" t="s">
        <v>212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215</v>
      </c>
      <c r="B18" s="6" t="s">
        <v>216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217</v>
      </c>
      <c r="H18" s="7" t="s">
        <v>218</v>
      </c>
      <c r="I18" s="7" t="s">
        <v>79</v>
      </c>
      <c r="J18" s="7" t="s">
        <v>2</v>
      </c>
      <c r="K18" s="7" t="s">
        <v>219</v>
      </c>
      <c r="L18" s="7">
        <v>1</v>
      </c>
      <c r="M18" s="7">
        <v>1</v>
      </c>
      <c r="N18" s="7" t="s">
        <v>177</v>
      </c>
      <c r="O18" s="7" t="s">
        <v>177</v>
      </c>
      <c r="P18" s="7" t="s">
        <v>220</v>
      </c>
      <c r="Q18" s="7"/>
      <c r="R18" s="12" t="s">
        <v>221</v>
      </c>
      <c r="S18" s="14" t="s">
        <v>221</v>
      </c>
      <c r="T18" s="7" t="s">
        <v>222</v>
      </c>
      <c r="U18" s="12" t="s">
        <v>19</v>
      </c>
      <c r="V18" s="12" t="s">
        <v>19</v>
      </c>
      <c r="W18" s="14" t="s">
        <v>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</v>
      </c>
      <c r="AD18" t="s">
        <v>6</v>
      </c>
      <c r="AE18" t="s">
        <v>223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224</v>
      </c>
      <c r="B19" s="6" t="s">
        <v>225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217</v>
      </c>
      <c r="H19" s="7" t="s">
        <v>218</v>
      </c>
      <c r="I19" s="7" t="s">
        <v>79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177</v>
      </c>
      <c r="O19" s="7" t="s">
        <v>177</v>
      </c>
      <c r="P19" s="7" t="s">
        <v>220</v>
      </c>
      <c r="Q19" s="7"/>
      <c r="R19" s="12" t="s">
        <v>226</v>
      </c>
      <c r="S19" s="14" t="s">
        <v>226</v>
      </c>
      <c r="T19" s="7" t="s">
        <v>227</v>
      </c>
      <c r="U19" s="12" t="s">
        <v>19</v>
      </c>
      <c r="V19" s="12" t="s">
        <v>19</v>
      </c>
      <c r="W19" s="14" t="s">
        <v>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228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229</v>
      </c>
      <c r="B20" s="6" t="s">
        <v>230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231</v>
      </c>
      <c r="H20" s="7" t="s">
        <v>232</v>
      </c>
      <c r="I20" s="7" t="s">
        <v>79</v>
      </c>
      <c r="J20" s="7" t="s">
        <v>2</v>
      </c>
      <c r="K20" s="7" t="s">
        <v>233</v>
      </c>
      <c r="L20" s="7">
        <v>1</v>
      </c>
      <c r="M20" s="7">
        <v>1</v>
      </c>
      <c r="N20" s="7" t="s">
        <v>154</v>
      </c>
      <c r="O20" s="7" t="s">
        <v>177</v>
      </c>
      <c r="P20" s="7" t="s">
        <v>220</v>
      </c>
      <c r="Q20" s="7"/>
      <c r="R20" s="12" t="s">
        <v>234</v>
      </c>
      <c r="S20" s="14" t="s">
        <v>19</v>
      </c>
      <c r="T20" s="7"/>
      <c r="U20" s="12" t="s">
        <v>19</v>
      </c>
      <c r="V20" s="12" t="s">
        <v>234</v>
      </c>
      <c r="W20" s="14" t="s">
        <v>235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236</v>
      </c>
      <c r="AD20" t="s">
        <v>6</v>
      </c>
      <c r="AE20" t="s">
        <v>237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238</v>
      </c>
      <c r="B21" s="6" t="s">
        <v>239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240</v>
      </c>
      <c r="H21" s="7" t="s">
        <v>241</v>
      </c>
      <c r="I21" s="7" t="s">
        <v>79</v>
      </c>
      <c r="J21" s="7" t="s">
        <v>2</v>
      </c>
      <c r="K21" s="7" t="s">
        <v>242</v>
      </c>
      <c r="L21" s="7">
        <v>1</v>
      </c>
      <c r="M21" s="7">
        <v>3</v>
      </c>
      <c r="N21" s="7" t="s">
        <v>131</v>
      </c>
      <c r="O21" s="7" t="s">
        <v>154</v>
      </c>
      <c r="P21" s="7" t="s">
        <v>243</v>
      </c>
      <c r="Q21" s="7"/>
      <c r="R21" s="12" t="s">
        <v>244</v>
      </c>
      <c r="S21" s="14" t="s">
        <v>19</v>
      </c>
      <c r="T21" s="7"/>
      <c r="U21" s="12" t="s">
        <v>19</v>
      </c>
      <c r="V21" s="12" t="s">
        <v>244</v>
      </c>
      <c r="W21" s="14" t="s">
        <v>245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246</v>
      </c>
      <c r="AD21" t="s">
        <v>6</v>
      </c>
      <c r="AE21" t="s">
        <v>247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248</v>
      </c>
      <c r="B22" s="6" t="s">
        <v>249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250</v>
      </c>
      <c r="H22" s="7" t="s">
        <v>251</v>
      </c>
      <c r="I22" s="7" t="s">
        <v>79</v>
      </c>
      <c r="J22" s="7" t="s">
        <v>2</v>
      </c>
      <c r="K22" s="7" t="s">
        <v>252</v>
      </c>
      <c r="L22" s="7">
        <v>1</v>
      </c>
      <c r="M22" s="7">
        <v>1</v>
      </c>
      <c r="N22" s="7" t="s">
        <v>243</v>
      </c>
      <c r="O22" s="7" t="s">
        <v>243</v>
      </c>
      <c r="P22" s="7" t="s">
        <v>253</v>
      </c>
      <c r="Q22" s="7"/>
      <c r="R22" s="12" t="s">
        <v>254</v>
      </c>
      <c r="S22" s="14" t="s">
        <v>254</v>
      </c>
      <c r="T22" s="7"/>
      <c r="U22" s="12" t="s">
        <v>19</v>
      </c>
      <c r="V22" s="12" t="s">
        <v>19</v>
      </c>
      <c r="W22" s="14" t="s">
        <v>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255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256</v>
      </c>
      <c r="B23" s="6" t="s">
        <v>257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250</v>
      </c>
      <c r="H23" s="7" t="s">
        <v>251</v>
      </c>
      <c r="I23" s="7" t="s">
        <v>79</v>
      </c>
      <c r="J23" s="7" t="s">
        <v>2</v>
      </c>
      <c r="K23" s="7" t="s">
        <v>252</v>
      </c>
      <c r="L23" s="7">
        <v>1</v>
      </c>
      <c r="M23" s="7">
        <v>1</v>
      </c>
      <c r="N23" s="7" t="s">
        <v>243</v>
      </c>
      <c r="O23" s="7" t="s">
        <v>243</v>
      </c>
      <c r="P23" s="7" t="s">
        <v>253</v>
      </c>
      <c r="Q23" s="7"/>
      <c r="R23" s="12" t="s">
        <v>254</v>
      </c>
      <c r="S23" s="14" t="s">
        <v>254</v>
      </c>
      <c r="T23" s="7" t="s">
        <v>258</v>
      </c>
      <c r="U23" s="12" t="s">
        <v>19</v>
      </c>
      <c r="V23" s="12" t="s">
        <v>19</v>
      </c>
      <c r="W23" s="14" t="s">
        <v>19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</v>
      </c>
      <c r="AD23" t="s">
        <v>6</v>
      </c>
      <c r="AE23" t="s">
        <v>255</v>
      </c>
      <c r="AF23" t="s">
        <v>88</v>
      </c>
      <c r="AG23" t="s">
        <v>75</v>
      </c>
      <c r="AH23" t="s">
        <v>19</v>
      </c>
    </row>
    <row r="24" customHeight="1" spans="1:32">
      <c r="A24" s="10" t="s">
        <v>259</v>
      </c>
      <c r="B24" s="10"/>
      <c r="C24" s="10" t="s">
        <v>260</v>
      </c>
      <c r="D24" s="10"/>
      <c r="E24" s="10"/>
      <c r="F24" s="10"/>
      <c r="G24" s="10" t="s">
        <v>260</v>
      </c>
      <c r="H24" s="10" t="s">
        <v>260</v>
      </c>
      <c r="I24" s="10" t="s">
        <v>260</v>
      </c>
      <c r="J24" s="10" t="s">
        <v>260</v>
      </c>
      <c r="K24" s="10" t="s">
        <v>260</v>
      </c>
      <c r="L24" s="10" t="s">
        <v>260</v>
      </c>
      <c r="M24" s="10" t="s">
        <v>260</v>
      </c>
      <c r="N24" s="10" t="s">
        <v>260</v>
      </c>
      <c r="O24" s="10" t="s">
        <v>260</v>
      </c>
      <c r="P24" s="10" t="s">
        <v>260</v>
      </c>
      <c r="Q24" s="10"/>
      <c r="R24" s="13" t="s">
        <v>20</v>
      </c>
      <c r="S24" s="13" t="s">
        <v>21</v>
      </c>
      <c r="T24" s="10" t="s">
        <v>260</v>
      </c>
      <c r="U24" s="13"/>
      <c r="V24" s="13" t="s">
        <v>261</v>
      </c>
      <c r="W24" s="13" t="s">
        <v>22</v>
      </c>
      <c r="X24" s="13"/>
      <c r="Y24" s="13"/>
      <c r="Z24" s="13"/>
      <c r="AA24" s="10"/>
      <c r="AB24" s="13"/>
      <c r="AC24" s="10"/>
      <c r="AD24" s="10" t="s">
        <v>260</v>
      </c>
      <c r="AE24" s="10"/>
      <c r="AF2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262</v>
      </c>
      <c r="B1" s="4" t="s">
        <v>263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264</v>
      </c>
      <c r="H1" s="4" t="s">
        <v>265</v>
      </c>
      <c r="I1" s="4" t="s">
        <v>13</v>
      </c>
      <c r="J1" s="4" t="s">
        <v>17</v>
      </c>
      <c r="K1" s="4" t="s">
        <v>18</v>
      </c>
      <c r="L1" s="11" t="s">
        <v>266</v>
      </c>
      <c r="M1" s="4" t="s">
        <v>267</v>
      </c>
      <c r="N1" s="4" t="s">
        <v>268</v>
      </c>
    </row>
    <row r="2" ht="14.25" customHeight="1" spans="1:256">
      <c r="A2" s="6" t="s">
        <v>269</v>
      </c>
      <c r="B2" s="7" t="s">
        <v>270</v>
      </c>
      <c r="C2" s="7" t="s">
        <v>271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272</v>
      </c>
      <c r="I2" s="12" t="s">
        <v>23</v>
      </c>
      <c r="J2" s="12" t="s">
        <v>19</v>
      </c>
      <c r="K2" s="12" t="s">
        <v>23</v>
      </c>
      <c r="L2" s="7" t="s">
        <v>273</v>
      </c>
      <c r="M2" s="7" t="s">
        <v>274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259</v>
      </c>
      <c r="B3" s="10" t="s">
        <v>260</v>
      </c>
      <c r="C3" s="10" t="s">
        <v>260</v>
      </c>
      <c r="D3" s="10" t="s">
        <v>260</v>
      </c>
      <c r="E3" s="10"/>
      <c r="F3" s="10"/>
      <c r="G3" s="10" t="s">
        <v>260</v>
      </c>
      <c r="H3" s="10" t="s">
        <v>260</v>
      </c>
      <c r="I3" s="13" t="s">
        <v>23</v>
      </c>
      <c r="J3" s="13"/>
      <c r="K3" s="13"/>
      <c r="L3" s="10"/>
      <c r="M3" s="10" t="s">
        <v>260</v>
      </c>
      <c r="N3" t="s">
        <v>260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275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30" sqref="A30:C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276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828</v>
      </c>
      <c r="E2" t="str">
        <f>VLOOKUP(A2,HOP!A:L,12,0)</f>
        <v>828.00</v>
      </c>
      <c r="F2" t="str">
        <f>VLOOKUP(A2,HOP!A:C,3,0)</f>
        <v>2658682</v>
      </c>
      <c r="G2">
        <f>D2-E2</f>
        <v>0</v>
      </c>
      <c r="H2" t="str">
        <f>$H$1&amp;F2</f>
        <v>，2658682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83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24" si="0">D3-E3</f>
        <v>#N/A</v>
      </c>
      <c r="H3" t="e">
        <f t="shared" ref="H3:H24" si="1">$H$1&amp;F3</f>
        <v>#N/A</v>
      </c>
      <c r="I3" t="e">
        <f>VLOOKUP(A3,HOP!A:U,21,0)</f>
        <v>#N/A</v>
      </c>
    </row>
    <row r="4" ht="14.25" customHeight="1" spans="1:9">
      <c r="A4" s="6" t="s">
        <v>98</v>
      </c>
      <c r="B4" s="7" t="s">
        <v>83</v>
      </c>
      <c r="C4" s="7" t="s">
        <v>94</v>
      </c>
      <c r="D4" s="3">
        <v>1767</v>
      </c>
      <c r="E4" t="str">
        <f>VLOOKUP(A4,HOP!A:L,12,0)</f>
        <v>1767.00</v>
      </c>
      <c r="F4" t="str">
        <f>VLOOKUP(A4,HOP!A:C,3,0)</f>
        <v>2663042</v>
      </c>
      <c r="G4">
        <f t="shared" si="0"/>
        <v>0</v>
      </c>
      <c r="H4" t="str">
        <f t="shared" si="1"/>
        <v>，2663042</v>
      </c>
      <c r="I4" t="str">
        <f>VLOOKUP(A4,HOP!A:U,21,0)</f>
        <v>直采</v>
      </c>
    </row>
    <row r="5" ht="14.25" customHeight="1" spans="1:9">
      <c r="A5" s="6" t="s">
        <v>107</v>
      </c>
      <c r="B5" s="7" t="s">
        <v>83</v>
      </c>
      <c r="C5" s="7" t="s">
        <v>94</v>
      </c>
      <c r="D5" s="3">
        <v>879</v>
      </c>
      <c r="E5" t="str">
        <f>VLOOKUP(A5,HOP!A:L,12,0)</f>
        <v>879.00</v>
      </c>
      <c r="F5" t="str">
        <f>VLOOKUP(A5,HOP!A:C,3,0)</f>
        <v>2663155</v>
      </c>
      <c r="G5">
        <f t="shared" si="0"/>
        <v>0</v>
      </c>
      <c r="H5" t="str">
        <f t="shared" si="1"/>
        <v>，2663155</v>
      </c>
      <c r="I5" t="str">
        <f>VLOOKUP(A5,HOP!A:U,21,0)</f>
        <v>直连</v>
      </c>
    </row>
    <row r="6" ht="14.25" customHeight="1" spans="1:9">
      <c r="A6" s="6" t="s">
        <v>116</v>
      </c>
      <c r="B6" s="7" t="s">
        <v>82</v>
      </c>
      <c r="C6" s="7" t="s">
        <v>94</v>
      </c>
      <c r="D6" s="3">
        <v>1384</v>
      </c>
      <c r="E6" t="str">
        <f>VLOOKUP(A6,HOP!A:L,12,0)</f>
        <v>1384.00</v>
      </c>
      <c r="F6" t="str">
        <f>VLOOKUP(A6,HOP!A:C,3,0)</f>
        <v>2658625</v>
      </c>
      <c r="G6">
        <f t="shared" si="0"/>
        <v>0</v>
      </c>
      <c r="H6" t="str">
        <f t="shared" si="1"/>
        <v>，2658625</v>
      </c>
      <c r="I6" t="str">
        <f>VLOOKUP(A6,HOP!A:U,21,0)</f>
        <v>直采</v>
      </c>
    </row>
    <row r="7" ht="14.25" customHeight="1" spans="1:9">
      <c r="A7" s="6" t="s">
        <v>125</v>
      </c>
      <c r="B7" s="7" t="s">
        <v>83</v>
      </c>
      <c r="C7" s="7" t="s">
        <v>131</v>
      </c>
      <c r="D7" s="3">
        <v>782</v>
      </c>
      <c r="E7" t="str">
        <f>VLOOKUP(A7,HOP!A:L,12,0)</f>
        <v>782.00</v>
      </c>
      <c r="F7" t="str">
        <f>VLOOKUP(A7,HOP!A:C,3,0)</f>
        <v>2658945</v>
      </c>
      <c r="G7">
        <f t="shared" si="0"/>
        <v>0</v>
      </c>
      <c r="H7" t="str">
        <f t="shared" si="1"/>
        <v>，2658945</v>
      </c>
      <c r="I7" t="str">
        <f>VLOOKUP(A7,HOP!A:U,21,0)</f>
        <v>直采</v>
      </c>
    </row>
    <row r="8" ht="14.25" customHeight="1" spans="1:9">
      <c r="A8" s="6" t="s">
        <v>136</v>
      </c>
      <c r="B8" s="7" t="s">
        <v>139</v>
      </c>
      <c r="C8" s="7" t="s">
        <v>131</v>
      </c>
      <c r="D8" s="3">
        <v>957</v>
      </c>
      <c r="E8" t="str">
        <f>VLOOKUP(A8,HOP!A:L,12,0)</f>
        <v>957.00</v>
      </c>
      <c r="F8" t="str">
        <f>VLOOKUP(A8,HOP!A:C,3,0)</f>
        <v>2661954</v>
      </c>
      <c r="G8">
        <f t="shared" si="0"/>
        <v>0</v>
      </c>
      <c r="H8" t="str">
        <f t="shared" si="1"/>
        <v>，2661954</v>
      </c>
      <c r="I8" t="str">
        <f>VLOOKUP(A8,HOP!A:U,21,0)</f>
        <v>直采</v>
      </c>
    </row>
    <row r="9" ht="14.25" customHeight="1" spans="1:9">
      <c r="A9" s="6" t="s">
        <v>142</v>
      </c>
      <c r="B9" s="7" t="s">
        <v>94</v>
      </c>
      <c r="C9" s="7" t="s">
        <v>131</v>
      </c>
      <c r="D9" s="3">
        <v>443</v>
      </c>
      <c r="E9" t="str">
        <f>VLOOKUP(A9,HOP!A:L,12,0)</f>
        <v>443.00</v>
      </c>
      <c r="F9" t="str">
        <f>VLOOKUP(A9,HOP!A:C,3,0)</f>
        <v>2664133</v>
      </c>
      <c r="G9">
        <f t="shared" si="0"/>
        <v>0</v>
      </c>
      <c r="H9" t="str">
        <f t="shared" si="1"/>
        <v>，2664133</v>
      </c>
      <c r="I9" t="str">
        <f>VLOOKUP(A9,HOP!A:U,21,0)</f>
        <v>直采</v>
      </c>
    </row>
    <row r="10" ht="14.25" customHeight="1" spans="1:9">
      <c r="A10" s="6" t="s">
        <v>151</v>
      </c>
      <c r="B10" s="7" t="s">
        <v>131</v>
      </c>
      <c r="C10" s="7" t="s">
        <v>154</v>
      </c>
      <c r="D10" s="3">
        <v>319</v>
      </c>
      <c r="E10" t="str">
        <f>VLOOKUP(A10,HOP!A:L,12,0)</f>
        <v>319.00</v>
      </c>
      <c r="F10" t="str">
        <f>VLOOKUP(A10,HOP!A:C,3,0)</f>
        <v>2662710</v>
      </c>
      <c r="G10">
        <f t="shared" si="0"/>
        <v>0</v>
      </c>
      <c r="H10" t="str">
        <f t="shared" si="1"/>
        <v>，2662710</v>
      </c>
      <c r="I10" t="str">
        <f>VLOOKUP(A10,HOP!A:U,21,0)</f>
        <v>直采</v>
      </c>
    </row>
    <row r="11" ht="14.25" customHeight="1" spans="1:9">
      <c r="A11" s="6" t="s">
        <v>158</v>
      </c>
      <c r="B11" s="7" t="s">
        <v>131</v>
      </c>
      <c r="C11" s="7" t="s">
        <v>154</v>
      </c>
      <c r="D11" s="3">
        <v>586</v>
      </c>
      <c r="E11" t="str">
        <f>VLOOKUP(A11,HOP!A:L,12,0)</f>
        <v>586.00</v>
      </c>
      <c r="F11" t="str">
        <f>VLOOKUP(A11,HOP!A:C,3,0)</f>
        <v>2665784</v>
      </c>
      <c r="G11">
        <f t="shared" si="0"/>
        <v>0</v>
      </c>
      <c r="H11" t="str">
        <f t="shared" si="1"/>
        <v>，2665784</v>
      </c>
      <c r="I11" t="str">
        <f>VLOOKUP(A11,HOP!A:U,21,0)</f>
        <v>直采</v>
      </c>
    </row>
    <row r="12" ht="14.25" customHeight="1" spans="1:9">
      <c r="A12" s="6" t="s">
        <v>165</v>
      </c>
      <c r="B12" s="7" t="s">
        <v>131</v>
      </c>
      <c r="C12" s="7" t="s">
        <v>154</v>
      </c>
      <c r="D12" s="3">
        <v>501</v>
      </c>
      <c r="E12" t="str">
        <f>VLOOKUP(A12,HOP!A:L,12,0)</f>
        <v>501.00</v>
      </c>
      <c r="F12" t="str">
        <f>VLOOKUP(A12,HOP!A:C,3,0)</f>
        <v>2665782</v>
      </c>
      <c r="G12">
        <f t="shared" si="0"/>
        <v>0</v>
      </c>
      <c r="H12" t="str">
        <f t="shared" si="1"/>
        <v>，2665782</v>
      </c>
      <c r="I12" t="str">
        <f>VLOOKUP(A12,HOP!A:U,21,0)</f>
        <v>直采</v>
      </c>
    </row>
    <row r="13" ht="14.25" customHeight="1" spans="1:9">
      <c r="A13" s="6" t="s">
        <v>172</v>
      </c>
      <c r="B13" s="7" t="s">
        <v>139</v>
      </c>
      <c r="C13" s="7" t="s">
        <v>177</v>
      </c>
      <c r="D13" s="3">
        <v>1540</v>
      </c>
      <c r="E13" t="str">
        <f>VLOOKUP(A13,HOP!A:L,12,0)</f>
        <v>1540.00</v>
      </c>
      <c r="F13" t="str">
        <f>VLOOKUP(A13,HOP!A:C,3,0)</f>
        <v>2659402</v>
      </c>
      <c r="G13">
        <f t="shared" si="0"/>
        <v>0</v>
      </c>
      <c r="H13" t="str">
        <f t="shared" si="1"/>
        <v>，2659402</v>
      </c>
      <c r="I13" t="str">
        <f>VLOOKUP(A13,HOP!A:U,21,0)</f>
        <v>直采</v>
      </c>
    </row>
    <row r="14" ht="14.25" customHeight="1" spans="1:9">
      <c r="A14" s="6" t="s">
        <v>182</v>
      </c>
      <c r="B14" s="7" t="s">
        <v>131</v>
      </c>
      <c r="C14" s="7" t="s">
        <v>177</v>
      </c>
      <c r="D14" s="3">
        <v>310</v>
      </c>
      <c r="E14" t="str">
        <f>VLOOKUP(A14,HOP!A:L,12,0)</f>
        <v>310.00</v>
      </c>
      <c r="F14" t="str">
        <f>VLOOKUP(A14,HOP!A:C,3,0)</f>
        <v>2661298</v>
      </c>
      <c r="G14">
        <f t="shared" si="0"/>
        <v>0</v>
      </c>
      <c r="H14" t="str">
        <f t="shared" si="1"/>
        <v>，2661298</v>
      </c>
      <c r="I14" t="str">
        <f>VLOOKUP(A14,HOP!A:U,21,0)</f>
        <v>直采</v>
      </c>
    </row>
    <row r="15" ht="14.25" customHeight="1" spans="1:9">
      <c r="A15" s="6" t="s">
        <v>192</v>
      </c>
      <c r="B15" s="7" t="s">
        <v>131</v>
      </c>
      <c r="C15" s="7" t="s">
        <v>177</v>
      </c>
      <c r="D15" s="3">
        <v>924</v>
      </c>
      <c r="E15" t="str">
        <f>VLOOKUP(A15,HOP!A:L,12,0)</f>
        <v>924.00</v>
      </c>
      <c r="F15" t="str">
        <f>VLOOKUP(A15,HOP!A:C,3,0)</f>
        <v>2665618</v>
      </c>
      <c r="G15">
        <f t="shared" si="0"/>
        <v>0</v>
      </c>
      <c r="H15" t="str">
        <f t="shared" si="1"/>
        <v>，2665618</v>
      </c>
      <c r="I15" t="str">
        <f>VLOOKUP(A15,HOP!A:U,21,0)</f>
        <v>直采</v>
      </c>
    </row>
    <row r="16" ht="14.25" customHeight="1" spans="1:9">
      <c r="A16" s="6" t="s">
        <v>198</v>
      </c>
      <c r="B16" s="7" t="s">
        <v>131</v>
      </c>
      <c r="C16" s="7" t="s">
        <v>177</v>
      </c>
      <c r="D16" s="3">
        <v>922</v>
      </c>
      <c r="E16" t="str">
        <f>VLOOKUP(A16,HOP!A:L,12,0)</f>
        <v>922.00</v>
      </c>
      <c r="F16" t="str">
        <f>VLOOKUP(A16,HOP!A:C,3,0)</f>
        <v>2665443</v>
      </c>
      <c r="G16">
        <f t="shared" si="0"/>
        <v>0</v>
      </c>
      <c r="H16" t="str">
        <f t="shared" si="1"/>
        <v>，2665443</v>
      </c>
      <c r="I16" t="str">
        <f>VLOOKUP(A16,HOP!A:U,21,0)</f>
        <v>直采</v>
      </c>
    </row>
    <row r="17" ht="14.25" customHeight="1" spans="1:9">
      <c r="A17" s="6" t="s">
        <v>206</v>
      </c>
      <c r="B17" s="7" t="s">
        <v>131</v>
      </c>
      <c r="C17" s="7" t="s">
        <v>177</v>
      </c>
      <c r="D17" s="3">
        <v>1080</v>
      </c>
      <c r="E17" t="str">
        <f>VLOOKUP(A17,HOP!A:L,12,0)</f>
        <v>1080.00</v>
      </c>
      <c r="F17" t="str">
        <f>VLOOKUP(A17,HOP!A:C,3,0)</f>
        <v>2665355</v>
      </c>
      <c r="G17">
        <f t="shared" si="0"/>
        <v>0</v>
      </c>
      <c r="H17" t="str">
        <f t="shared" si="1"/>
        <v>，2665355</v>
      </c>
      <c r="I17" t="str">
        <f>VLOOKUP(A17,HOP!A:U,21,0)</f>
        <v>直连</v>
      </c>
    </row>
    <row r="18" ht="14.25" hidden="1" customHeight="1" spans="1:9">
      <c r="A18" s="6" t="s">
        <v>215</v>
      </c>
      <c r="B18" s="7" t="s">
        <v>177</v>
      </c>
      <c r="C18" s="7" t="s">
        <v>220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224</v>
      </c>
      <c r="B19" s="7" t="s">
        <v>177</v>
      </c>
      <c r="C19" s="7" t="s">
        <v>220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customHeight="1" spans="1:9">
      <c r="A20" s="6" t="s">
        <v>229</v>
      </c>
      <c r="B20" s="7" t="s">
        <v>177</v>
      </c>
      <c r="C20" s="7" t="s">
        <v>220</v>
      </c>
      <c r="D20" s="3">
        <v>947</v>
      </c>
      <c r="E20" t="str">
        <f>VLOOKUP(A20,HOP!A:L,12,0)</f>
        <v>947.00</v>
      </c>
      <c r="F20" t="str">
        <f>VLOOKUP(A20,HOP!A:C,3,0)</f>
        <v>2667566</v>
      </c>
      <c r="G20">
        <f t="shared" si="0"/>
        <v>0</v>
      </c>
      <c r="H20" t="str">
        <f t="shared" si="1"/>
        <v>，2667566</v>
      </c>
      <c r="I20" t="str">
        <f>VLOOKUP(A20,HOP!A:U,21,0)</f>
        <v>直连</v>
      </c>
    </row>
    <row r="21" ht="14.25" customHeight="1" spans="1:9">
      <c r="A21" s="6" t="s">
        <v>238</v>
      </c>
      <c r="B21" s="7" t="s">
        <v>154</v>
      </c>
      <c r="C21" s="7" t="s">
        <v>243</v>
      </c>
      <c r="D21" s="3">
        <v>897</v>
      </c>
      <c r="E21" t="str">
        <f>VLOOKUP(A21,HOP!A:L,12,0)</f>
        <v>897.00</v>
      </c>
      <c r="F21" t="str">
        <f>VLOOKUP(A21,HOP!A:C,3,0)</f>
        <v>2665774</v>
      </c>
      <c r="G21">
        <f t="shared" si="0"/>
        <v>0</v>
      </c>
      <c r="H21" t="str">
        <f t="shared" si="1"/>
        <v>，2665774</v>
      </c>
      <c r="I21" t="str">
        <f>VLOOKUP(A21,HOP!A:U,21,0)</f>
        <v>直采</v>
      </c>
    </row>
    <row r="22" ht="14.25" hidden="1" customHeight="1" spans="1:9">
      <c r="A22" s="6" t="s">
        <v>248</v>
      </c>
      <c r="B22" s="7" t="s">
        <v>243</v>
      </c>
      <c r="C22" s="7" t="s">
        <v>253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256</v>
      </c>
      <c r="B23" s="7" t="s">
        <v>243</v>
      </c>
      <c r="C23" s="7" t="s">
        <v>253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spans="1:10">
      <c r="A24" s="43" t="s">
        <v>270</v>
      </c>
      <c r="D24" s="8">
        <v>1177</v>
      </c>
      <c r="E24" t="e">
        <f>VLOOKUP(A24,HOP!A:L,12,0)</f>
        <v>#N/A</v>
      </c>
      <c r="F24">
        <v>2518959</v>
      </c>
      <c r="G24" t="e">
        <f t="shared" si="0"/>
        <v>#N/A</v>
      </c>
      <c r="H24" t="str">
        <f t="shared" si="1"/>
        <v>，2518959</v>
      </c>
      <c r="I24" t="e">
        <f>VLOOKUP(A24,HOP!A:U,21,0)</f>
        <v>#N/A</v>
      </c>
      <c r="J24" s="5" t="s">
        <v>277</v>
      </c>
    </row>
    <row r="26" spans="4:4">
      <c r="D26" s="3">
        <f>SUM(D2:D25)</f>
        <v>16243</v>
      </c>
    </row>
    <row r="27" ht="14.25" spans="4:4">
      <c r="D27" s="9" t="s">
        <v>24</v>
      </c>
    </row>
    <row r="30" spans="1:3">
      <c r="A30" t="s">
        <v>278</v>
      </c>
      <c r="C30">
        <v>12160</v>
      </c>
    </row>
    <row r="31" spans="1:3">
      <c r="A31" t="s">
        <v>279</v>
      </c>
      <c r="C31">
        <v>4083</v>
      </c>
    </row>
    <row r="32" spans="1:3">
      <c r="A32" s="5" t="s">
        <v>280</v>
      </c>
      <c r="C32">
        <f>SUBTOTAL(9,C30:C31)</f>
        <v>16243</v>
      </c>
    </row>
  </sheetData>
  <autoFilter ref="A1:I24">
    <filterColumn colId="3">
      <filters>
        <filter val="1,080.00"/>
        <filter val="1,177.00"/>
        <filter val="1,384.00"/>
        <filter val="1,540.00"/>
        <filter val="1,767.00"/>
        <filter val="310.00"/>
        <filter val="319.00"/>
        <filter val="443.00"/>
        <filter val="501.00"/>
        <filter val="586.00"/>
        <filter val="782.00"/>
        <filter val="828.00"/>
        <filter val="879.00"/>
        <filter val="897.00"/>
        <filter val="922.00"/>
        <filter val="924.00"/>
        <filter val="947.00"/>
        <filter val="957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281</v>
      </c>
      <c r="B1" s="2" t="s">
        <v>282</v>
      </c>
      <c r="C1" s="2" t="s">
        <v>283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284</v>
      </c>
      <c r="I1" s="2" t="s">
        <v>285</v>
      </c>
      <c r="J1" s="2" t="s">
        <v>286</v>
      </c>
      <c r="K1" s="2" t="s">
        <v>287</v>
      </c>
      <c r="L1" s="2" t="s">
        <v>288</v>
      </c>
      <c r="M1" s="2" t="s">
        <v>289</v>
      </c>
      <c r="N1" s="2" t="s">
        <v>290</v>
      </c>
      <c r="O1" s="2" t="s">
        <v>291</v>
      </c>
      <c r="P1" s="2" t="s">
        <v>292</v>
      </c>
      <c r="Q1" s="2" t="s">
        <v>293</v>
      </c>
      <c r="R1" s="2" t="s">
        <v>294</v>
      </c>
      <c r="S1" s="2" t="s">
        <v>295</v>
      </c>
      <c r="T1" s="2" t="s">
        <v>296</v>
      </c>
      <c r="U1" s="2" t="s">
        <v>297</v>
      </c>
    </row>
    <row r="2" s="1" customFormat="1" spans="1:21">
      <c r="A2" s="1" t="s">
        <v>229</v>
      </c>
      <c r="B2" s="1" t="s">
        <v>154</v>
      </c>
      <c r="C2" s="1" t="s">
        <v>230</v>
      </c>
      <c r="D2" s="1" t="s">
        <v>298</v>
      </c>
      <c r="E2" s="1" t="s">
        <v>299</v>
      </c>
      <c r="F2" s="1" t="s">
        <v>177</v>
      </c>
      <c r="G2" s="1" t="s">
        <v>220</v>
      </c>
      <c r="H2" s="1" t="s">
        <v>300</v>
      </c>
      <c r="I2" s="1" t="s">
        <v>301</v>
      </c>
      <c r="J2" s="1" t="s">
        <v>302</v>
      </c>
      <c r="K2" s="1" t="s">
        <v>301</v>
      </c>
      <c r="L2" s="1" t="s">
        <v>301</v>
      </c>
      <c r="M2" s="1" t="s">
        <v>303</v>
      </c>
      <c r="N2" s="1" t="s">
        <v>303</v>
      </c>
      <c r="O2" s="1" t="s">
        <v>304</v>
      </c>
      <c r="P2" s="1" t="s">
        <v>305</v>
      </c>
      <c r="Q2" s="1" t="s">
        <v>306</v>
      </c>
      <c r="R2" s="1" t="s">
        <v>307</v>
      </c>
      <c r="S2" s="1" t="s">
        <v>75</v>
      </c>
      <c r="T2" s="1" t="s">
        <v>308</v>
      </c>
      <c r="U2" s="1" t="s">
        <v>309</v>
      </c>
    </row>
    <row r="3" s="1" customFormat="1" spans="1:21">
      <c r="A3" s="1" t="s">
        <v>158</v>
      </c>
      <c r="B3" s="1" t="s">
        <v>131</v>
      </c>
      <c r="C3" s="1" t="s">
        <v>159</v>
      </c>
      <c r="D3" s="1" t="s">
        <v>310</v>
      </c>
      <c r="E3" s="1" t="s">
        <v>311</v>
      </c>
      <c r="F3" s="1" t="s">
        <v>131</v>
      </c>
      <c r="G3" s="1" t="s">
        <v>154</v>
      </c>
      <c r="H3" s="1" t="s">
        <v>300</v>
      </c>
      <c r="I3" s="1" t="s">
        <v>312</v>
      </c>
      <c r="J3" s="1" t="s">
        <v>302</v>
      </c>
      <c r="K3" s="1" t="s">
        <v>312</v>
      </c>
      <c r="L3" s="1" t="s">
        <v>312</v>
      </c>
      <c r="M3" s="1" t="s">
        <v>303</v>
      </c>
      <c r="N3" s="1" t="s">
        <v>303</v>
      </c>
      <c r="O3" s="1" t="s">
        <v>304</v>
      </c>
      <c r="P3" s="1" t="s">
        <v>305</v>
      </c>
      <c r="Q3" s="1" t="s">
        <v>306</v>
      </c>
      <c r="R3" s="1" t="s">
        <v>313</v>
      </c>
      <c r="S3" s="1" t="s">
        <v>75</v>
      </c>
      <c r="T3" s="1" t="s">
        <v>308</v>
      </c>
      <c r="U3" s="1" t="s">
        <v>314</v>
      </c>
    </row>
    <row r="4" s="1" customFormat="1" spans="1:21">
      <c r="A4" s="1" t="s">
        <v>165</v>
      </c>
      <c r="B4" s="1" t="s">
        <v>131</v>
      </c>
      <c r="C4" s="1" t="s">
        <v>166</v>
      </c>
      <c r="D4" s="1" t="s">
        <v>310</v>
      </c>
      <c r="E4" s="1" t="s">
        <v>315</v>
      </c>
      <c r="F4" s="1" t="s">
        <v>131</v>
      </c>
      <c r="G4" s="1" t="s">
        <v>154</v>
      </c>
      <c r="H4" s="1" t="s">
        <v>300</v>
      </c>
      <c r="I4" s="1" t="s">
        <v>316</v>
      </c>
      <c r="J4" s="1" t="s">
        <v>302</v>
      </c>
      <c r="K4" s="1" t="s">
        <v>316</v>
      </c>
      <c r="L4" s="1" t="s">
        <v>316</v>
      </c>
      <c r="M4" s="1" t="s">
        <v>303</v>
      </c>
      <c r="N4" s="1" t="s">
        <v>303</v>
      </c>
      <c r="O4" s="1" t="s">
        <v>304</v>
      </c>
      <c r="P4" s="1" t="s">
        <v>305</v>
      </c>
      <c r="Q4" s="1" t="s">
        <v>306</v>
      </c>
      <c r="R4" s="1" t="s">
        <v>317</v>
      </c>
      <c r="S4" s="1" t="s">
        <v>75</v>
      </c>
      <c r="T4" s="1" t="s">
        <v>308</v>
      </c>
      <c r="U4" s="1" t="s">
        <v>314</v>
      </c>
    </row>
    <row r="5" s="1" customFormat="1" spans="1:21">
      <c r="A5" s="1" t="s">
        <v>238</v>
      </c>
      <c r="B5" s="1" t="s">
        <v>131</v>
      </c>
      <c r="C5" s="1" t="s">
        <v>239</v>
      </c>
      <c r="D5" s="1" t="s">
        <v>318</v>
      </c>
      <c r="E5" s="1" t="s">
        <v>319</v>
      </c>
      <c r="F5" s="1" t="s">
        <v>154</v>
      </c>
      <c r="G5" s="1" t="s">
        <v>243</v>
      </c>
      <c r="H5" s="1" t="s">
        <v>300</v>
      </c>
      <c r="I5" s="1" t="s">
        <v>320</v>
      </c>
      <c r="J5" s="1" t="s">
        <v>302</v>
      </c>
      <c r="K5" s="1" t="s">
        <v>320</v>
      </c>
      <c r="L5" s="1" t="s">
        <v>320</v>
      </c>
      <c r="M5" s="1" t="s">
        <v>303</v>
      </c>
      <c r="N5" s="1" t="s">
        <v>303</v>
      </c>
      <c r="O5" s="1" t="s">
        <v>304</v>
      </c>
      <c r="P5" s="1" t="s">
        <v>305</v>
      </c>
      <c r="Q5" s="1" t="s">
        <v>306</v>
      </c>
      <c r="R5" s="1" t="s">
        <v>321</v>
      </c>
      <c r="S5" s="1" t="s">
        <v>75</v>
      </c>
      <c r="T5" s="1" t="s">
        <v>308</v>
      </c>
      <c r="U5" s="1" t="s">
        <v>314</v>
      </c>
    </row>
    <row r="6" s="1" customFormat="1" spans="1:21">
      <c r="A6" s="1" t="s">
        <v>192</v>
      </c>
      <c r="B6" s="1" t="s">
        <v>131</v>
      </c>
      <c r="C6" s="1" t="s">
        <v>193</v>
      </c>
      <c r="D6" s="1" t="s">
        <v>322</v>
      </c>
      <c r="E6" s="1" t="s">
        <v>323</v>
      </c>
      <c r="F6" s="1" t="s">
        <v>131</v>
      </c>
      <c r="G6" s="1" t="s">
        <v>177</v>
      </c>
      <c r="H6" s="1" t="s">
        <v>300</v>
      </c>
      <c r="I6" s="1" t="s">
        <v>324</v>
      </c>
      <c r="J6" s="1" t="s">
        <v>302</v>
      </c>
      <c r="K6" s="1" t="s">
        <v>324</v>
      </c>
      <c r="L6" s="1" t="s">
        <v>324</v>
      </c>
      <c r="M6" s="1" t="s">
        <v>303</v>
      </c>
      <c r="N6" s="1" t="s">
        <v>303</v>
      </c>
      <c r="O6" s="1" t="s">
        <v>304</v>
      </c>
      <c r="P6" s="1" t="s">
        <v>305</v>
      </c>
      <c r="Q6" s="1" t="s">
        <v>306</v>
      </c>
      <c r="R6" s="1" t="s">
        <v>325</v>
      </c>
      <c r="S6" s="1" t="s">
        <v>75</v>
      </c>
      <c r="T6" s="1" t="s">
        <v>308</v>
      </c>
      <c r="U6" s="1" t="s">
        <v>314</v>
      </c>
    </row>
    <row r="7" s="1" customFormat="1" spans="1:21">
      <c r="A7" s="1" t="s">
        <v>198</v>
      </c>
      <c r="B7" s="1" t="s">
        <v>131</v>
      </c>
      <c r="C7" s="1" t="s">
        <v>199</v>
      </c>
      <c r="D7" s="1" t="s">
        <v>326</v>
      </c>
      <c r="E7" s="1" t="s">
        <v>327</v>
      </c>
      <c r="F7" s="1" t="s">
        <v>131</v>
      </c>
      <c r="G7" s="1" t="s">
        <v>177</v>
      </c>
      <c r="H7" s="1" t="s">
        <v>300</v>
      </c>
      <c r="I7" s="1" t="s">
        <v>328</v>
      </c>
      <c r="J7" s="1" t="s">
        <v>302</v>
      </c>
      <c r="K7" s="1" t="s">
        <v>328</v>
      </c>
      <c r="L7" s="1" t="s">
        <v>328</v>
      </c>
      <c r="M7" s="1" t="s">
        <v>303</v>
      </c>
      <c r="N7" s="1" t="s">
        <v>303</v>
      </c>
      <c r="O7" s="1" t="s">
        <v>304</v>
      </c>
      <c r="P7" s="1" t="s">
        <v>305</v>
      </c>
      <c r="Q7" s="1" t="s">
        <v>306</v>
      </c>
      <c r="R7" s="1" t="s">
        <v>329</v>
      </c>
      <c r="S7" s="1" t="s">
        <v>75</v>
      </c>
      <c r="T7" s="1" t="s">
        <v>308</v>
      </c>
      <c r="U7" s="1" t="s">
        <v>314</v>
      </c>
    </row>
    <row r="8" s="1" customFormat="1" spans="1:21">
      <c r="A8" s="1" t="s">
        <v>206</v>
      </c>
      <c r="B8" s="1" t="s">
        <v>131</v>
      </c>
      <c r="C8" s="1" t="s">
        <v>207</v>
      </c>
      <c r="D8" s="1" t="s">
        <v>330</v>
      </c>
      <c r="E8" s="1" t="s">
        <v>331</v>
      </c>
      <c r="F8" s="1" t="s">
        <v>131</v>
      </c>
      <c r="G8" s="1" t="s">
        <v>177</v>
      </c>
      <c r="H8" s="1" t="s">
        <v>300</v>
      </c>
      <c r="I8" s="1" t="s">
        <v>332</v>
      </c>
      <c r="J8" s="1" t="s">
        <v>302</v>
      </c>
      <c r="K8" s="1" t="s">
        <v>332</v>
      </c>
      <c r="L8" s="1" t="s">
        <v>332</v>
      </c>
      <c r="M8" s="1" t="s">
        <v>303</v>
      </c>
      <c r="N8" s="1" t="s">
        <v>303</v>
      </c>
      <c r="O8" s="1" t="s">
        <v>304</v>
      </c>
      <c r="P8" s="1" t="s">
        <v>305</v>
      </c>
      <c r="Q8" s="1" t="s">
        <v>306</v>
      </c>
      <c r="R8" s="1" t="s">
        <v>333</v>
      </c>
      <c r="S8" s="1" t="s">
        <v>75</v>
      </c>
      <c r="T8" s="1" t="s">
        <v>308</v>
      </c>
      <c r="U8" s="1" t="s">
        <v>309</v>
      </c>
    </row>
    <row r="9" s="1" customFormat="1" spans="1:21">
      <c r="A9" s="1" t="s">
        <v>142</v>
      </c>
      <c r="B9" s="1" t="s">
        <v>94</v>
      </c>
      <c r="C9" s="1" t="s">
        <v>143</v>
      </c>
      <c r="D9" s="1" t="s">
        <v>145</v>
      </c>
      <c r="E9" s="1" t="s">
        <v>334</v>
      </c>
      <c r="F9" s="1" t="s">
        <v>94</v>
      </c>
      <c r="G9" s="1" t="s">
        <v>131</v>
      </c>
      <c r="H9" s="1" t="s">
        <v>300</v>
      </c>
      <c r="I9" s="1" t="s">
        <v>335</v>
      </c>
      <c r="J9" s="1" t="s">
        <v>302</v>
      </c>
      <c r="K9" s="1" t="s">
        <v>335</v>
      </c>
      <c r="L9" s="1" t="s">
        <v>335</v>
      </c>
      <c r="M9" s="1" t="s">
        <v>303</v>
      </c>
      <c r="N9" s="1" t="s">
        <v>303</v>
      </c>
      <c r="O9" s="1" t="s">
        <v>304</v>
      </c>
      <c r="P9" s="1" t="s">
        <v>305</v>
      </c>
      <c r="Q9" s="1" t="s">
        <v>306</v>
      </c>
      <c r="R9" s="1" t="s">
        <v>336</v>
      </c>
      <c r="S9" s="1" t="s">
        <v>75</v>
      </c>
      <c r="T9" s="1" t="s">
        <v>308</v>
      </c>
      <c r="U9" s="1" t="s">
        <v>314</v>
      </c>
    </row>
    <row r="10" s="1" customFormat="1" spans="1:21">
      <c r="A10" s="1" t="s">
        <v>107</v>
      </c>
      <c r="B10" s="1" t="s">
        <v>83</v>
      </c>
      <c r="C10" s="1" t="s">
        <v>108</v>
      </c>
      <c r="D10" s="1" t="s">
        <v>110</v>
      </c>
      <c r="E10" s="1" t="s">
        <v>337</v>
      </c>
      <c r="F10" s="1" t="s">
        <v>83</v>
      </c>
      <c r="G10" s="1" t="s">
        <v>94</v>
      </c>
      <c r="H10" s="1" t="s">
        <v>300</v>
      </c>
      <c r="I10" s="1" t="s">
        <v>338</v>
      </c>
      <c r="J10" s="1" t="s">
        <v>302</v>
      </c>
      <c r="K10" s="1" t="s">
        <v>338</v>
      </c>
      <c r="L10" s="1" t="s">
        <v>338</v>
      </c>
      <c r="M10" s="1" t="s">
        <v>303</v>
      </c>
      <c r="N10" s="1" t="s">
        <v>303</v>
      </c>
      <c r="O10" s="1" t="s">
        <v>304</v>
      </c>
      <c r="P10" s="1" t="s">
        <v>305</v>
      </c>
      <c r="Q10" s="1" t="s">
        <v>306</v>
      </c>
      <c r="R10" s="1" t="s">
        <v>339</v>
      </c>
      <c r="S10" s="1" t="s">
        <v>75</v>
      </c>
      <c r="T10" s="1" t="s">
        <v>308</v>
      </c>
      <c r="U10" s="1" t="s">
        <v>309</v>
      </c>
    </row>
    <row r="11" s="1" customFormat="1" spans="1:21">
      <c r="A11" s="1" t="s">
        <v>98</v>
      </c>
      <c r="B11" s="1" t="s">
        <v>83</v>
      </c>
      <c r="C11" s="1" t="s">
        <v>99</v>
      </c>
      <c r="D11" s="1" t="s">
        <v>101</v>
      </c>
      <c r="E11" s="1" t="s">
        <v>340</v>
      </c>
      <c r="F11" s="1" t="s">
        <v>83</v>
      </c>
      <c r="G11" s="1" t="s">
        <v>94</v>
      </c>
      <c r="H11" s="1" t="s">
        <v>300</v>
      </c>
      <c r="I11" s="1" t="s">
        <v>341</v>
      </c>
      <c r="J11" s="1" t="s">
        <v>302</v>
      </c>
      <c r="K11" s="1" t="s">
        <v>341</v>
      </c>
      <c r="L11" s="1" t="s">
        <v>341</v>
      </c>
      <c r="M11" s="1" t="s">
        <v>303</v>
      </c>
      <c r="N11" s="1" t="s">
        <v>303</v>
      </c>
      <c r="O11" s="1" t="s">
        <v>304</v>
      </c>
      <c r="P11" s="1" t="s">
        <v>305</v>
      </c>
      <c r="Q11" s="1" t="s">
        <v>306</v>
      </c>
      <c r="R11" s="1" t="s">
        <v>342</v>
      </c>
      <c r="S11" s="1" t="s">
        <v>75</v>
      </c>
      <c r="T11" s="1" t="s">
        <v>308</v>
      </c>
      <c r="U11" s="1" t="s">
        <v>314</v>
      </c>
    </row>
    <row r="12" s="1" customFormat="1" spans="1:21">
      <c r="A12" s="1" t="s">
        <v>151</v>
      </c>
      <c r="B12" s="1" t="s">
        <v>139</v>
      </c>
      <c r="C12" s="1" t="s">
        <v>152</v>
      </c>
      <c r="D12" s="1" t="s">
        <v>92</v>
      </c>
      <c r="E12" s="1" t="s">
        <v>343</v>
      </c>
      <c r="F12" s="1" t="s">
        <v>131</v>
      </c>
      <c r="G12" s="1" t="s">
        <v>154</v>
      </c>
      <c r="H12" s="1" t="s">
        <v>300</v>
      </c>
      <c r="I12" s="1" t="s">
        <v>344</v>
      </c>
      <c r="J12" s="1" t="s">
        <v>302</v>
      </c>
      <c r="K12" s="1" t="s">
        <v>344</v>
      </c>
      <c r="L12" s="1" t="s">
        <v>344</v>
      </c>
      <c r="M12" s="1" t="s">
        <v>303</v>
      </c>
      <c r="N12" s="1" t="s">
        <v>303</v>
      </c>
      <c r="O12" s="1" t="s">
        <v>304</v>
      </c>
      <c r="P12" s="1" t="s">
        <v>305</v>
      </c>
      <c r="Q12" s="1" t="s">
        <v>306</v>
      </c>
      <c r="R12" s="1" t="s">
        <v>345</v>
      </c>
      <c r="S12" s="1" t="s">
        <v>75</v>
      </c>
      <c r="T12" s="1" t="s">
        <v>308</v>
      </c>
      <c r="U12" s="1" t="s">
        <v>314</v>
      </c>
    </row>
    <row r="13" s="1" customFormat="1" spans="1:21">
      <c r="A13" s="1" t="s">
        <v>136</v>
      </c>
      <c r="B13" s="1" t="s">
        <v>139</v>
      </c>
      <c r="C13" s="1" t="s">
        <v>137</v>
      </c>
      <c r="D13" s="1" t="s">
        <v>92</v>
      </c>
      <c r="E13" s="1" t="s">
        <v>346</v>
      </c>
      <c r="F13" s="1" t="s">
        <v>139</v>
      </c>
      <c r="G13" s="1" t="s">
        <v>131</v>
      </c>
      <c r="H13" s="1" t="s">
        <v>300</v>
      </c>
      <c r="I13" s="1" t="s">
        <v>347</v>
      </c>
      <c r="J13" s="1" t="s">
        <v>302</v>
      </c>
      <c r="K13" s="1" t="s">
        <v>347</v>
      </c>
      <c r="L13" s="1" t="s">
        <v>347</v>
      </c>
      <c r="M13" s="1" t="s">
        <v>303</v>
      </c>
      <c r="N13" s="1" t="s">
        <v>303</v>
      </c>
      <c r="O13" s="1" t="s">
        <v>304</v>
      </c>
      <c r="P13" s="1" t="s">
        <v>305</v>
      </c>
      <c r="Q13" s="1" t="s">
        <v>306</v>
      </c>
      <c r="R13" s="1" t="s">
        <v>348</v>
      </c>
      <c r="S13" s="1" t="s">
        <v>75</v>
      </c>
      <c r="T13" s="1" t="s">
        <v>308</v>
      </c>
      <c r="U13" s="1" t="s">
        <v>314</v>
      </c>
    </row>
    <row r="14" s="1" customFormat="1" spans="1:21">
      <c r="A14" s="1" t="s">
        <v>182</v>
      </c>
      <c r="B14" s="1" t="s">
        <v>187</v>
      </c>
      <c r="C14" s="1" t="s">
        <v>183</v>
      </c>
      <c r="D14" s="1" t="s">
        <v>349</v>
      </c>
      <c r="E14" s="1" t="s">
        <v>350</v>
      </c>
      <c r="F14" s="1" t="s">
        <v>131</v>
      </c>
      <c r="G14" s="1" t="s">
        <v>177</v>
      </c>
      <c r="H14" s="1" t="s">
        <v>300</v>
      </c>
      <c r="I14" s="1" t="s">
        <v>351</v>
      </c>
      <c r="J14" s="1" t="s">
        <v>302</v>
      </c>
      <c r="K14" s="1" t="s">
        <v>351</v>
      </c>
      <c r="L14" s="1" t="s">
        <v>351</v>
      </c>
      <c r="M14" s="1" t="s">
        <v>303</v>
      </c>
      <c r="N14" s="1" t="s">
        <v>303</v>
      </c>
      <c r="O14" s="1" t="s">
        <v>304</v>
      </c>
      <c r="P14" s="1" t="s">
        <v>305</v>
      </c>
      <c r="Q14" s="1" t="s">
        <v>306</v>
      </c>
      <c r="R14" s="1" t="s">
        <v>352</v>
      </c>
      <c r="S14" s="1" t="s">
        <v>75</v>
      </c>
      <c r="T14" s="1" t="s">
        <v>308</v>
      </c>
      <c r="U14" s="1" t="s">
        <v>314</v>
      </c>
    </row>
    <row r="15" s="1" customFormat="1" spans="1:21">
      <c r="A15" s="1" t="s">
        <v>172</v>
      </c>
      <c r="B15" s="1" t="s">
        <v>130</v>
      </c>
      <c r="C15" s="1" t="s">
        <v>173</v>
      </c>
      <c r="D15" s="1" t="s">
        <v>353</v>
      </c>
      <c r="E15" s="1" t="s">
        <v>354</v>
      </c>
      <c r="F15" s="1" t="s">
        <v>139</v>
      </c>
      <c r="G15" s="1" t="s">
        <v>177</v>
      </c>
      <c r="H15" s="1" t="s">
        <v>300</v>
      </c>
      <c r="I15" s="1" t="s">
        <v>355</v>
      </c>
      <c r="J15" s="1" t="s">
        <v>302</v>
      </c>
      <c r="K15" s="1" t="s">
        <v>355</v>
      </c>
      <c r="L15" s="1" t="s">
        <v>355</v>
      </c>
      <c r="M15" s="1" t="s">
        <v>303</v>
      </c>
      <c r="N15" s="1" t="s">
        <v>303</v>
      </c>
      <c r="O15" s="1" t="s">
        <v>304</v>
      </c>
      <c r="P15" s="1" t="s">
        <v>305</v>
      </c>
      <c r="Q15" s="1" t="s">
        <v>306</v>
      </c>
      <c r="R15" s="1" t="s">
        <v>356</v>
      </c>
      <c r="S15" s="1" t="s">
        <v>75</v>
      </c>
      <c r="T15" s="1" t="s">
        <v>308</v>
      </c>
      <c r="U15" s="1" t="s">
        <v>314</v>
      </c>
    </row>
    <row r="16" s="1" customFormat="1" spans="1:21">
      <c r="A16" s="1" t="s">
        <v>125</v>
      </c>
      <c r="B16" s="1" t="s">
        <v>130</v>
      </c>
      <c r="C16" s="1" t="s">
        <v>126</v>
      </c>
      <c r="D16" s="1" t="s">
        <v>310</v>
      </c>
      <c r="E16" s="1" t="s">
        <v>357</v>
      </c>
      <c r="F16" s="1" t="s">
        <v>83</v>
      </c>
      <c r="G16" s="1" t="s">
        <v>131</v>
      </c>
      <c r="H16" s="1" t="s">
        <v>300</v>
      </c>
      <c r="I16" s="1" t="s">
        <v>358</v>
      </c>
      <c r="J16" s="1" t="s">
        <v>302</v>
      </c>
      <c r="K16" s="1" t="s">
        <v>358</v>
      </c>
      <c r="L16" s="1" t="s">
        <v>358</v>
      </c>
      <c r="M16" s="1" t="s">
        <v>303</v>
      </c>
      <c r="N16" s="1" t="s">
        <v>303</v>
      </c>
      <c r="O16" s="1" t="s">
        <v>304</v>
      </c>
      <c r="P16" s="1" t="s">
        <v>305</v>
      </c>
      <c r="Q16" s="1" t="s">
        <v>306</v>
      </c>
      <c r="R16" s="1" t="s">
        <v>359</v>
      </c>
      <c r="S16" s="1" t="s">
        <v>75</v>
      </c>
      <c r="T16" s="1" t="s">
        <v>308</v>
      </c>
      <c r="U16" s="1" t="s">
        <v>314</v>
      </c>
    </row>
    <row r="17" s="1" customFormat="1" spans="1:21">
      <c r="A17" s="1" t="s">
        <v>72</v>
      </c>
      <c r="B17" s="1" t="s">
        <v>81</v>
      </c>
      <c r="C17" s="1" t="s">
        <v>73</v>
      </c>
      <c r="D17" s="1" t="s">
        <v>322</v>
      </c>
      <c r="E17" s="1" t="s">
        <v>360</v>
      </c>
      <c r="F17" s="1" t="s">
        <v>82</v>
      </c>
      <c r="G17" s="1" t="s">
        <v>83</v>
      </c>
      <c r="H17" s="1" t="s">
        <v>300</v>
      </c>
      <c r="I17" s="1" t="s">
        <v>361</v>
      </c>
      <c r="J17" s="1" t="s">
        <v>302</v>
      </c>
      <c r="K17" s="1" t="s">
        <v>361</v>
      </c>
      <c r="L17" s="1" t="s">
        <v>361</v>
      </c>
      <c r="M17" s="1" t="s">
        <v>303</v>
      </c>
      <c r="N17" s="1" t="s">
        <v>303</v>
      </c>
      <c r="O17" s="1" t="s">
        <v>304</v>
      </c>
      <c r="P17" s="1" t="s">
        <v>305</v>
      </c>
      <c r="Q17" s="1" t="s">
        <v>306</v>
      </c>
      <c r="R17" s="1" t="s">
        <v>362</v>
      </c>
      <c r="S17" s="1" t="s">
        <v>75</v>
      </c>
      <c r="T17" s="1" t="s">
        <v>308</v>
      </c>
      <c r="U17" s="1" t="s">
        <v>314</v>
      </c>
    </row>
    <row r="18" s="1" customFormat="1" spans="1:21">
      <c r="A18" s="1" t="s">
        <v>116</v>
      </c>
      <c r="B18" s="1" t="s">
        <v>81</v>
      </c>
      <c r="C18" s="1" t="s">
        <v>117</v>
      </c>
      <c r="D18" s="1" t="s">
        <v>363</v>
      </c>
      <c r="E18" s="1" t="s">
        <v>364</v>
      </c>
      <c r="F18" s="1" t="s">
        <v>82</v>
      </c>
      <c r="G18" s="1" t="s">
        <v>94</v>
      </c>
      <c r="H18" s="1" t="s">
        <v>300</v>
      </c>
      <c r="I18" s="1" t="s">
        <v>365</v>
      </c>
      <c r="J18" s="1" t="s">
        <v>302</v>
      </c>
      <c r="K18" s="1" t="s">
        <v>365</v>
      </c>
      <c r="L18" s="1" t="s">
        <v>365</v>
      </c>
      <c r="M18" s="1" t="s">
        <v>303</v>
      </c>
      <c r="N18" s="1" t="s">
        <v>303</v>
      </c>
      <c r="O18" s="1" t="s">
        <v>304</v>
      </c>
      <c r="P18" s="1" t="s">
        <v>305</v>
      </c>
      <c r="Q18" s="1" t="s">
        <v>306</v>
      </c>
      <c r="R18" s="1" t="s">
        <v>366</v>
      </c>
      <c r="S18" s="1" t="s">
        <v>75</v>
      </c>
      <c r="T18" s="1" t="s">
        <v>308</v>
      </c>
      <c r="U18" s="1" t="s">
        <v>314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2022-08-30T02:35:54Z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85974E8E7C4347D1BCA211D88E389D31</vt:lpwstr>
  </property>
</Properties>
</file>