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<sst xmlns="http://schemas.openxmlformats.org/spreadsheetml/2006/main" count="344" uniqueCount="150">
  <si>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</si>
  <si>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</si>
  <si>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</si>
  <si>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</si>
  <si>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</si>
  <si>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</si>
  <si>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</si>
  <si>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</si>
  <si>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</si>
  <si>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</si>
  <si>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</si>
  <si>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</si>
  <si>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</si>
  <si>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</si>
  <si>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</si>
  <si>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</si>
  <si>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</si>
  <si>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</si>
  <si>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</si>
  <si>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</si>
  <si>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</si>
  <si>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</si>
  <si>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</si>
  <si>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</si>
  <si>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</si>
  <si>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18863866602	</t>
  </si>
  <si>
    <t>Ctrip</t>
  </si>
  <si>
    <t>正常</t>
  </si>
  <si>
    <t>[梅州]梅州麓湖山酒店(67856423)</t>
  </si>
  <si>
    <t>豪华大床房&lt;特惠专享&gt;&lt;双人入住&gt;&lt;日历房套餐高价值&gt;&lt;无早&gt;&lt;新酒店礼盒&gt;</t>
  </si>
  <si>
    <t>CNY</t>
  </si>
  <si>
    <t>侯志龙</t>
  </si>
  <si>
    <t>CA363220910CNY</t>
  </si>
  <si>
    <t>未提现</t>
  </si>
  <si>
    <t>携程开票</t>
  </si>
  <si>
    <t xml:space="preserve">2666976	</t>
  </si>
  <si>
    <t xml:space="preserve">1485294	</t>
  </si>
  <si>
    <t xml:space="preserve">18861037854	</t>
  </si>
  <si>
    <t>[北京]北京诺富特和平宾馆(67324424)</t>
  </si>
  <si>
    <t>高级间&lt;双人入住&gt;&lt;内宾&gt;&lt;预付&gt;&lt;无早&gt;</t>
  </si>
  <si>
    <t>胡燕</t>
  </si>
  <si>
    <t>CA363220911CNY</t>
  </si>
  <si>
    <t xml:space="preserve">2666232	</t>
  </si>
  <si>
    <t xml:space="preserve">3115WHO566	</t>
  </si>
  <si>
    <t xml:space="preserve">999218873968064	</t>
  </si>
  <si>
    <t>[贵阳]麗枫酒店(贵阳会展中心金融城店)(69306655)</t>
  </si>
  <si>
    <t>豪华双床房&lt;双人入住&gt;&lt;内宾&gt;&lt;预付&gt;&lt;双早&gt;</t>
  </si>
  <si>
    <t>胡大坤</t>
  </si>
  <si>
    <t xml:space="preserve">	</t>
  </si>
  <si>
    <t xml:space="preserve">999218852594085	</t>
  </si>
  <si>
    <t>[无锡]无锡君乐酒店(67321732)</t>
  </si>
  <si>
    <t>高级大床房&lt;双人入住&gt;&lt;内宾&gt;&lt;预付&gt;&lt;无早&gt;</t>
  </si>
  <si>
    <t>陈昊</t>
  </si>
  <si>
    <t>CA363220912CNY</t>
  </si>
  <si>
    <t xml:space="preserve">2665501	</t>
  </si>
  <si>
    <t xml:space="preserve">134788	</t>
  </si>
  <si>
    <t>退单</t>
  </si>
  <si>
    <t xml:space="preserve">999218887277509	</t>
  </si>
  <si>
    <t>标准双床房&lt;特惠专享&gt;&lt;双人入住&gt;&lt;日历房套餐高价值&gt;&lt;无早&gt;&lt;新酒店礼盒&gt;</t>
  </si>
  <si>
    <t>李慧敏</t>
  </si>
  <si>
    <t xml:space="preserve">999218887819480	</t>
  </si>
  <si>
    <t>[汕头]汕头国际大酒店(27454635)</t>
  </si>
  <si>
    <t>李小平</t>
  </si>
  <si>
    <t xml:space="preserve">999218887837839	</t>
  </si>
  <si>
    <t>樊劲松</t>
  </si>
  <si>
    <t xml:space="preserve">2670229	</t>
  </si>
  <si>
    <t xml:space="preserve">18880224898	</t>
  </si>
  <si>
    <t>[江门]江门名冠金凯悦酒店(28096205)</t>
  </si>
  <si>
    <t>商务大床房&lt;双人入住&gt;&lt;内宾&gt;&lt;预付&gt;&lt;无早&gt;</t>
  </si>
  <si>
    <t>游校波</t>
  </si>
  <si>
    <t>CA363220913CNY</t>
  </si>
  <si>
    <t xml:space="preserve">2668658	</t>
  </si>
  <si>
    <t xml:space="preserve">2208260061	</t>
  </si>
  <si>
    <t xml:space="preserve">18888058023	</t>
  </si>
  <si>
    <t>[香港]香港珀丽酒店(Rosedale Hotel Hong Kong)(1959488)</t>
  </si>
  <si>
    <t>豪华客房&lt;双人入住&gt;&lt;内宾&gt;&lt;预付&gt;&lt;无早&gt;</t>
  </si>
  <si>
    <t>ZHUANG/ZIKAI</t>
  </si>
  <si>
    <t xml:space="preserve">2670275	</t>
  </si>
  <si>
    <t xml:space="preserve">6044876	</t>
  </si>
  <si>
    <t>，</t>
  </si>
  <si>
    <t>A220913094047481</t>
  </si>
  <si>
    <t>A220913094159481</t>
  </si>
  <si>
    <t>CNY / HKD 当前参考汇率: 1.134479653</t>
  </si>
  <si>
    <t>总计： 5590.8 CNY/
6342.65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</si>
  <si>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</si>
  <si>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</si>
  <si>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</si>
  <si>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</si>
  <si>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</si>
  <si>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</si>
  <si>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</si>
  <si>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</si>
  <si>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</si>
  <si>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</si>
  <si>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</si>
  <si>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</si>
  <si>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</si>
  <si>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</si>
  <si>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</si>
  <si>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</si>
  <si>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</si>
  <si>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</si>
  <si>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</si>
  <si>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2022-08-27</t>
  </si>
  <si>
    <t>2670275</t>
  </si>
  <si>
    <t>香港珀丽酒店</t>
  </si>
  <si>
    <t>ZHUANG ZIKAI</t>
  </si>
  <si>
    <t>2022-08-28</t>
  </si>
  <si>
    <t>2022-08-29</t>
  </si>
  <si>
    <t>退房日周结</t>
  </si>
  <si>
    <t>1118.00</t>
  </si>
  <si>
    <t>RMB</t>
  </si>
  <si>
    <t>0</t>
  </si>
  <si>
    <t>0.00</t>
  </si>
  <si>
    <t>携程国内直连(DD)</t>
  </si>
  <si>
    <t>01.011249</t>
  </si>
  <si>
    <t>2022-08-27 21:05:51</t>
  </si>
  <si>
    <t>否</t>
  </si>
  <si>
    <t>汇智国际旅游发展有限公司</t>
  </si>
  <si>
    <t>直连</t>
  </si>
  <si>
    <t>中国</t>
  </si>
  <si>
    <t>2670229</t>
  </si>
  <si>
    <t>汕头国际大酒店</t>
  </si>
  <si>
    <t>666.60</t>
  </si>
  <si>
    <t>2022-08-27 19:54:13</t>
  </si>
  <si>
    <t>2670218</t>
  </si>
  <si>
    <t>2022-08-27 19:48:34</t>
  </si>
  <si>
    <t>2670011</t>
  </si>
  <si>
    <t>梅州麓湖山酒店</t>
  </si>
  <si>
    <t>260.16</t>
  </si>
  <si>
    <t>2022-08-27 17:09:04</t>
  </si>
  <si>
    <t>Saas酒店</t>
  </si>
  <si>
    <t>2022-08-26</t>
  </si>
  <si>
    <t>2668658</t>
  </si>
  <si>
    <t>江门名冠金凯悦酒店</t>
  </si>
  <si>
    <t>1202.91</t>
  </si>
  <si>
    <t>2022-08-26 17:44:06</t>
  </si>
  <si>
    <t>2668154</t>
  </si>
  <si>
    <t>麗枫酒店(贵阳会展中心金融城店)</t>
  </si>
  <si>
    <t>275.73</t>
  </si>
  <si>
    <t>2022-08-26 11:07:33</t>
  </si>
  <si>
    <t>2022-08-25</t>
  </si>
  <si>
    <t>2666976</t>
  </si>
  <si>
    <t>330.20</t>
  </si>
  <si>
    <t>2022-08-25 12:09:53</t>
  </si>
  <si>
    <t>2022-08-24</t>
  </si>
  <si>
    <t>2666232</t>
  </si>
  <si>
    <t>北京诺富特和平宾馆</t>
  </si>
  <si>
    <t>1070.60</t>
  </si>
  <si>
    <t>2022-08-24 20:40:36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</si>
</sst>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161925</xdr:colOff>
      <xdr:row>57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2489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44798</v>
      </c>
      <c r="G2" s="6">
        <v>44799</v>
      </c>
      <c r="H2" s="4">
        <v>1</v>
      </c>
      <c r="I2" s="4">
        <v>1</v>
      </c>
      <c r="J2" s="4">
        <v>1</v>
      </c>
      <c r="K2" s="4" t="s">
        <v>30</v>
      </c>
      <c r="L2" s="4">
        <v>330.2</v>
      </c>
      <c r="M2" s="4">
        <v>330.2</v>
      </c>
      <c r="N2" s="4" t="s">
        <v>31</v>
      </c>
      <c r="O2" s="4" t="s">
        <v>32</v>
      </c>
      <c r="P2" s="4" t="s">
        <v>33</v>
      </c>
      <c r="Q2" s="4">
        <v>0</v>
      </c>
      <c r="R2" s="7">
        <v>44798</v>
      </c>
      <c r="S2" s="6">
        <v>44814</v>
      </c>
      <c r="T2" s="4" t="s">
        <v>34</v>
      </c>
      <c r="U2" s="4">
        <v>330.2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44798</v>
      </c>
      <c r="G3" s="6">
        <v>44800</v>
      </c>
      <c r="H3" s="4">
        <v>1</v>
      </c>
      <c r="I3" s="4">
        <v>2</v>
      </c>
      <c r="J3" s="4">
        <v>2</v>
      </c>
      <c r="K3" s="4" t="s">
        <v>30</v>
      </c>
      <c r="L3" s="4">
        <v>1070.6</v>
      </c>
      <c r="M3" s="4">
        <v>1070.6</v>
      </c>
      <c r="N3" s="4" t="s">
        <v>40</v>
      </c>
      <c r="O3" s="4" t="s">
        <v>41</v>
      </c>
      <c r="P3" s="4" t="s">
        <v>33</v>
      </c>
      <c r="Q3" s="4">
        <v>0</v>
      </c>
      <c r="R3" s="7">
        <v>44797</v>
      </c>
      <c r="S3" s="6">
        <v>44815</v>
      </c>
      <c r="T3" s="4" t="s">
        <v>34</v>
      </c>
      <c r="U3" s="4">
        <v>1070.6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44799</v>
      </c>
      <c r="G4" s="6">
        <v>44800</v>
      </c>
      <c r="H4" s="4">
        <v>1</v>
      </c>
      <c r="I4" s="4">
        <v>1</v>
      </c>
      <c r="J4" s="4">
        <v>1</v>
      </c>
      <c r="K4" s="4" t="s">
        <v>30</v>
      </c>
      <c r="L4" s="4">
        <v>275.73</v>
      </c>
      <c r="M4" s="4">
        <v>275.73</v>
      </c>
      <c r="N4" s="4" t="s">
        <v>47</v>
      </c>
      <c r="O4" s="4" t="s">
        <v>41</v>
      </c>
      <c r="P4" s="4" t="s">
        <v>33</v>
      </c>
      <c r="Q4" s="4">
        <v>0</v>
      </c>
      <c r="R4" s="7">
        <v>44799</v>
      </c>
      <c r="S4" s="6">
        <v>44815</v>
      </c>
      <c r="T4" s="4" t="s">
        <v>34</v>
      </c>
      <c r="U4" s="4">
        <v>275.73</v>
      </c>
      <c r="V4" s="4">
        <v>0</v>
      </c>
      <c r="W4" s="4">
        <v>0</v>
      </c>
      <c r="X4" s="4" t="s">
        <v>48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44800</v>
      </c>
      <c r="G5" s="6">
        <v>44801</v>
      </c>
      <c r="H5" s="4">
        <v>1</v>
      </c>
      <c r="I5" s="4">
        <v>1</v>
      </c>
      <c r="J5" s="4">
        <v>1</v>
      </c>
      <c r="K5" s="4" t="s">
        <v>30</v>
      </c>
      <c r="L5" s="4">
        <v>243.41</v>
      </c>
      <c r="M5" s="4">
        <v>243.41</v>
      </c>
      <c r="N5" s="4" t="s">
        <v>52</v>
      </c>
      <c r="O5" s="4" t="s">
        <v>53</v>
      </c>
      <c r="P5" s="4" t="s">
        <v>33</v>
      </c>
      <c r="Q5" s="4">
        <v>0</v>
      </c>
      <c r="R5" s="7">
        <v>44797</v>
      </c>
      <c r="S5" s="6">
        <v>44816</v>
      </c>
      <c r="T5" s="4" t="s">
        <v>34</v>
      </c>
      <c r="U5" s="4">
        <v>243.41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49</v>
      </c>
      <c r="B6" s="4" t="s">
        <v>26</v>
      </c>
      <c r="C6" s="4" t="s">
        <v>56</v>
      </c>
      <c r="D6" s="4" t="s">
        <v>50</v>
      </c>
      <c r="E6" s="4" t="s">
        <v>51</v>
      </c>
      <c r="F6" s="6">
        <v>44800</v>
      </c>
      <c r="G6" s="6">
        <v>44801</v>
      </c>
      <c r="H6" s="4">
        <v>1</v>
      </c>
      <c r="I6" s="4">
        <v>1</v>
      </c>
      <c r="J6" s="4">
        <v>1</v>
      </c>
      <c r="K6" s="4" t="s">
        <v>30</v>
      </c>
      <c r="L6" s="4">
        <v>-243.41</v>
      </c>
      <c r="M6" s="4">
        <v>-243.41</v>
      </c>
      <c r="N6" s="4" t="s">
        <v>52</v>
      </c>
      <c r="O6" s="4" t="s">
        <v>53</v>
      </c>
      <c r="P6" s="4" t="s">
        <v>33</v>
      </c>
      <c r="Q6" s="4">
        <v>0</v>
      </c>
      <c r="R6" s="7">
        <v>44797</v>
      </c>
      <c r="S6" s="6">
        <v>44816</v>
      </c>
      <c r="T6" s="4" t="s">
        <v>34</v>
      </c>
      <c r="U6" s="4">
        <v>-243.41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28</v>
      </c>
      <c r="E7" s="4" t="s">
        <v>58</v>
      </c>
      <c r="F7" s="6">
        <v>44800</v>
      </c>
      <c r="G7" s="6">
        <v>44801</v>
      </c>
      <c r="H7" s="4">
        <v>1</v>
      </c>
      <c r="I7" s="4">
        <v>1</v>
      </c>
      <c r="J7" s="4">
        <v>1</v>
      </c>
      <c r="K7" s="4" t="s">
        <v>30</v>
      </c>
      <c r="L7" s="4">
        <v>260.16</v>
      </c>
      <c r="M7" s="4">
        <v>260.16</v>
      </c>
      <c r="N7" s="4" t="s">
        <v>59</v>
      </c>
      <c r="O7" s="4" t="s">
        <v>53</v>
      </c>
      <c r="P7" s="4" t="s">
        <v>33</v>
      </c>
      <c r="Q7" s="4">
        <v>0</v>
      </c>
      <c r="R7" s="7">
        <v>44800</v>
      </c>
      <c r="S7" s="6">
        <v>44816</v>
      </c>
      <c r="T7" s="4" t="s">
        <v>34</v>
      </c>
      <c r="U7" s="4">
        <v>260.16</v>
      </c>
      <c r="V7" s="4">
        <v>0</v>
      </c>
      <c r="W7" s="4">
        <v>0</v>
      </c>
      <c r="X7" s="4" t="s">
        <v>48</v>
      </c>
      <c r="Y7" s="4" t="s">
        <v>48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46</v>
      </c>
      <c r="F8" s="6">
        <v>44800</v>
      </c>
      <c r="G8" s="6">
        <v>44801</v>
      </c>
      <c r="H8" s="4">
        <v>1</v>
      </c>
      <c r="I8" s="4">
        <v>1</v>
      </c>
      <c r="J8" s="4">
        <v>1</v>
      </c>
      <c r="K8" s="4" t="s">
        <v>30</v>
      </c>
      <c r="L8" s="4">
        <v>666.6</v>
      </c>
      <c r="M8" s="4">
        <v>666.6</v>
      </c>
      <c r="N8" s="4" t="s">
        <v>62</v>
      </c>
      <c r="O8" s="4" t="s">
        <v>53</v>
      </c>
      <c r="P8" s="4" t="s">
        <v>33</v>
      </c>
      <c r="Q8" s="4">
        <v>0</v>
      </c>
      <c r="R8" s="7">
        <v>44800</v>
      </c>
      <c r="S8" s="6">
        <v>44816</v>
      </c>
      <c r="T8" s="4" t="s">
        <v>34</v>
      </c>
      <c r="U8" s="4">
        <v>666.6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61</v>
      </c>
      <c r="E9" s="4" t="s">
        <v>46</v>
      </c>
      <c r="F9" s="6">
        <v>44800</v>
      </c>
      <c r="G9" s="6">
        <v>44801</v>
      </c>
      <c r="H9" s="4">
        <v>1</v>
      </c>
      <c r="I9" s="4">
        <v>1</v>
      </c>
      <c r="J9" s="4">
        <v>1</v>
      </c>
      <c r="K9" s="4" t="s">
        <v>30</v>
      </c>
      <c r="L9" s="4">
        <v>666.6</v>
      </c>
      <c r="M9" s="4">
        <v>666.6</v>
      </c>
      <c r="N9" s="4" t="s">
        <v>64</v>
      </c>
      <c r="O9" s="4" t="s">
        <v>53</v>
      </c>
      <c r="P9" s="4" t="s">
        <v>33</v>
      </c>
      <c r="Q9" s="4">
        <v>0</v>
      </c>
      <c r="R9" s="7">
        <v>44800</v>
      </c>
      <c r="S9" s="6">
        <v>44816</v>
      </c>
      <c r="T9" s="4" t="s">
        <v>34</v>
      </c>
      <c r="U9" s="4">
        <v>666.6</v>
      </c>
      <c r="V9" s="4">
        <v>0</v>
      </c>
      <c r="W9" s="4">
        <v>0</v>
      </c>
      <c r="X9" s="4" t="s">
        <v>65</v>
      </c>
      <c r="Y9" s="4" t="s">
        <v>48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44799</v>
      </c>
      <c r="G10" s="6">
        <v>44802</v>
      </c>
      <c r="H10" s="4">
        <v>1</v>
      </c>
      <c r="I10" s="4">
        <v>3</v>
      </c>
      <c r="J10" s="4">
        <v>3</v>
      </c>
      <c r="K10" s="4" t="s">
        <v>30</v>
      </c>
      <c r="L10" s="4">
        <v>1202.91</v>
      </c>
      <c r="M10" s="4">
        <v>1202.91</v>
      </c>
      <c r="N10" s="4" t="s">
        <v>69</v>
      </c>
      <c r="O10" s="4" t="s">
        <v>70</v>
      </c>
      <c r="P10" s="4" t="s">
        <v>33</v>
      </c>
      <c r="Q10" s="4">
        <v>0</v>
      </c>
      <c r="R10" s="7">
        <v>44799</v>
      </c>
      <c r="S10" s="6">
        <v>44817</v>
      </c>
      <c r="T10" s="4" t="s">
        <v>34</v>
      </c>
      <c r="U10" s="4">
        <v>1202.91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44801</v>
      </c>
      <c r="G11" s="6">
        <v>44802</v>
      </c>
      <c r="H11" s="4">
        <v>1</v>
      </c>
      <c r="I11" s="4">
        <v>1</v>
      </c>
      <c r="J11" s="4">
        <v>1</v>
      </c>
      <c r="K11" s="4" t="s">
        <v>30</v>
      </c>
      <c r="L11" s="4">
        <v>1118</v>
      </c>
      <c r="M11" s="4">
        <v>1118</v>
      </c>
      <c r="N11" s="4" t="s">
        <v>76</v>
      </c>
      <c r="O11" s="4" t="s">
        <v>70</v>
      </c>
      <c r="P11" s="4" t="s">
        <v>33</v>
      </c>
      <c r="Q11" s="4">
        <v>0</v>
      </c>
      <c r="R11" s="7">
        <v>44800</v>
      </c>
      <c r="S11" s="6">
        <v>44817</v>
      </c>
      <c r="T11" s="4" t="s">
        <v>34</v>
      </c>
      <c r="U11" s="4">
        <v>1118</v>
      </c>
      <c r="V11" s="4">
        <v>0</v>
      </c>
      <c r="W11" s="4">
        <v>0</v>
      </c>
      <c r="X11" s="4" t="s">
        <v>77</v>
      </c>
      <c r="Y11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9" sqref="A19:E22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18863866602</v>
      </c>
      <c r="B2" s="6">
        <v>44798</v>
      </c>
      <c r="C2" s="6">
        <v>44799</v>
      </c>
      <c r="D2" s="4">
        <v>330.2</v>
      </c>
      <c r="E2" s="4" t="str">
        <f>VLOOKUP(A2,HOP!A:L,12,0)</f>
        <v>330.20</v>
      </c>
      <c r="F2" s="4" t="str">
        <f>VLOOKUP(A2,HOP!A:C,3,0)</f>
        <v>2666976</v>
      </c>
      <c r="G2" s="4">
        <f>D2-E2</f>
        <v>0</v>
      </c>
      <c r="H2" s="4" t="str">
        <f>$H$1&amp;F2</f>
        <v>，2666976</v>
      </c>
      <c r="I2" s="4" t="str">
        <f>VLOOKUP(A2,HOP!A:U,21,0)</f>
        <v>Saas酒店</v>
      </c>
    </row>
    <row r="3" s="4" customFormat="1" spans="1:9">
      <c r="A3" s="5">
        <v>18861037854</v>
      </c>
      <c r="B3" s="6">
        <v>44798</v>
      </c>
      <c r="C3" s="6">
        <v>44800</v>
      </c>
      <c r="D3" s="4">
        <v>1070.6</v>
      </c>
      <c r="E3" s="4" t="str">
        <f>VLOOKUP(A3,HOP!A:L,12,0)</f>
        <v>1070.60</v>
      </c>
      <c r="F3" s="4" t="str">
        <f>VLOOKUP(A3,HOP!A:C,3,0)</f>
        <v>2666232</v>
      </c>
      <c r="G3" s="4">
        <f t="shared" ref="G3:G10" si="0">D3-E3</f>
        <v>0</v>
      </c>
      <c r="H3" s="4" t="str">
        <f t="shared" ref="H3:H10" si="1">$H$1&amp;F3</f>
        <v>，2666232</v>
      </c>
      <c r="I3" s="4" t="str">
        <f>VLOOKUP(A3,HOP!A:U,21,0)</f>
        <v>直连</v>
      </c>
    </row>
    <row r="4" s="4" customFormat="1" spans="1:9">
      <c r="A4" s="5">
        <v>999218873968064</v>
      </c>
      <c r="B4" s="6">
        <v>44799</v>
      </c>
      <c r="C4" s="6">
        <v>44800</v>
      </c>
      <c r="D4" s="4">
        <v>275.73</v>
      </c>
      <c r="E4" s="4" t="str">
        <f>VLOOKUP(A4,HOP!A:L,12,0)</f>
        <v>275.73</v>
      </c>
      <c r="F4" s="4" t="str">
        <f>VLOOKUP(A4,HOP!A:C,3,0)</f>
        <v>2668154</v>
      </c>
      <c r="G4" s="4">
        <f t="shared" si="0"/>
        <v>0</v>
      </c>
      <c r="H4" s="4" t="str">
        <f t="shared" si="1"/>
        <v>，2668154</v>
      </c>
      <c r="I4" s="4" t="str">
        <f>VLOOKUP(A4,HOP!A:U,21,0)</f>
        <v>直连</v>
      </c>
    </row>
    <row r="5" s="4" customFormat="1" hidden="1" spans="1:9">
      <c r="A5" s="5">
        <v>999218852594085</v>
      </c>
      <c r="B5" s="6">
        <v>44800</v>
      </c>
      <c r="C5" s="6">
        <v>44801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999218887277509</v>
      </c>
      <c r="B6" s="6">
        <v>44800</v>
      </c>
      <c r="C6" s="6">
        <v>44801</v>
      </c>
      <c r="D6" s="4">
        <v>260.16</v>
      </c>
      <c r="E6" s="4" t="str">
        <f>VLOOKUP(A6,HOP!A:L,12,0)</f>
        <v>260.16</v>
      </c>
      <c r="F6" s="4" t="str">
        <f>VLOOKUP(A6,HOP!A:C,3,0)</f>
        <v>2670011</v>
      </c>
      <c r="G6" s="4">
        <f t="shared" si="0"/>
        <v>0</v>
      </c>
      <c r="H6" s="4" t="str">
        <f t="shared" si="1"/>
        <v>，2670011</v>
      </c>
      <c r="I6" s="4" t="str">
        <f>VLOOKUP(A6,HOP!A:U,21,0)</f>
        <v>Saas酒店</v>
      </c>
    </row>
    <row r="7" s="4" customFormat="1" spans="1:9">
      <c r="A7" s="5">
        <v>999218887819480</v>
      </c>
      <c r="B7" s="6">
        <v>44800</v>
      </c>
      <c r="C7" s="6">
        <v>44801</v>
      </c>
      <c r="D7" s="4">
        <v>666.6</v>
      </c>
      <c r="E7" s="4" t="str">
        <f>VLOOKUP(A7,HOP!A:L,12,0)</f>
        <v>666.60</v>
      </c>
      <c r="F7" s="4" t="str">
        <f>VLOOKUP(A7,HOP!A:C,3,0)</f>
        <v>2670218</v>
      </c>
      <c r="G7" s="4">
        <f t="shared" si="0"/>
        <v>0</v>
      </c>
      <c r="H7" s="4" t="str">
        <f t="shared" si="1"/>
        <v>，2670218</v>
      </c>
      <c r="I7" s="4" t="str">
        <f>VLOOKUP(A7,HOP!A:U,21,0)</f>
        <v>直连</v>
      </c>
    </row>
    <row r="8" s="4" customFormat="1" spans="1:9">
      <c r="A8" s="5">
        <v>999218887837839</v>
      </c>
      <c r="B8" s="6">
        <v>44800</v>
      </c>
      <c r="C8" s="6">
        <v>44801</v>
      </c>
      <c r="D8" s="4">
        <v>666.6</v>
      </c>
      <c r="E8" s="4" t="str">
        <f>VLOOKUP(A8,HOP!A:L,12,0)</f>
        <v>666.60</v>
      </c>
      <c r="F8" s="4" t="str">
        <f>VLOOKUP(A8,HOP!A:C,3,0)</f>
        <v>2670229</v>
      </c>
      <c r="G8" s="4">
        <f t="shared" si="0"/>
        <v>0</v>
      </c>
      <c r="H8" s="4" t="str">
        <f t="shared" si="1"/>
        <v>，2670229</v>
      </c>
      <c r="I8" s="4" t="str">
        <f>VLOOKUP(A8,HOP!A:U,21,0)</f>
        <v>直连</v>
      </c>
    </row>
    <row r="9" s="4" customFormat="1" spans="1:9">
      <c r="A9" s="5">
        <v>18880224898</v>
      </c>
      <c r="B9" s="6">
        <v>44799</v>
      </c>
      <c r="C9" s="6">
        <v>44802</v>
      </c>
      <c r="D9" s="4">
        <v>1202.91</v>
      </c>
      <c r="E9" s="4" t="str">
        <f>VLOOKUP(A9,HOP!A:L,12,0)</f>
        <v>1202.91</v>
      </c>
      <c r="F9" s="4" t="str">
        <f>VLOOKUP(A9,HOP!A:C,3,0)</f>
        <v>2668658</v>
      </c>
      <c r="G9" s="4">
        <f t="shared" si="0"/>
        <v>0</v>
      </c>
      <c r="H9" s="4" t="str">
        <f t="shared" si="1"/>
        <v>，2668658</v>
      </c>
      <c r="I9" s="4" t="str">
        <f>VLOOKUP(A9,HOP!A:U,21,0)</f>
        <v>直连</v>
      </c>
    </row>
    <row r="10" s="4" customFormat="1" spans="1:9">
      <c r="A10" s="5">
        <v>18888058023</v>
      </c>
      <c r="B10" s="6">
        <v>44801</v>
      </c>
      <c r="C10" s="6">
        <v>44802</v>
      </c>
      <c r="D10" s="4">
        <v>1118</v>
      </c>
      <c r="E10" s="4" t="str">
        <f>VLOOKUP(A10,HOP!A:L,12,0)</f>
        <v>1118.00</v>
      </c>
      <c r="F10" s="4" t="str">
        <f>VLOOKUP(A10,HOP!A:C,3,0)</f>
        <v>2670275</v>
      </c>
      <c r="G10" s="4">
        <f t="shared" si="0"/>
        <v>0</v>
      </c>
      <c r="H10" s="4" t="str">
        <f t="shared" si="1"/>
        <v>，2670275</v>
      </c>
      <c r="I10" s="4" t="str">
        <f>VLOOKUP(A10,HOP!A:U,21,0)</f>
        <v>直连</v>
      </c>
    </row>
    <row r="12" spans="4:4">
      <c r="D12" s="4">
        <f>SUM(D2:D11)</f>
        <v>5590.8</v>
      </c>
    </row>
    <row r="19" spans="1:5">
      <c r="A19" s="4" t="s">
        <v>80</v>
      </c>
      <c r="D19" s="4">
        <v>5000.44</v>
      </c>
      <c r="E19" s="4">
        <v>5672.9</v>
      </c>
    </row>
    <row r="20" spans="1:5">
      <c r="A20" s="4" t="s">
        <v>81</v>
      </c>
      <c r="D20" s="4">
        <v>590.36</v>
      </c>
      <c r="E20" s="4">
        <v>669.75</v>
      </c>
    </row>
    <row r="21" spans="1:5">
      <c r="A21" s="4" t="s">
        <v>82</v>
      </c>
      <c r="D21" s="4">
        <f>SUBTOTAL(9,D19:D20)</f>
        <v>5590.8</v>
      </c>
      <c r="E21" s="4">
        <f>SUBTOTAL(9,E19:E20)</f>
        <v>6342.65</v>
      </c>
    </row>
    <row r="22" spans="1:1">
      <c r="A22" s="4" t="s">
        <v>83</v>
      </c>
    </row>
  </sheetData>
  <autoFilter ref="A1:XFD12">
    <filterColumn colId="3">
      <filters blank="1">
        <filter val="1202.91"/>
        <filter val="330.2"/>
        <filter val="275.73"/>
        <filter val="666.6"/>
        <filter val="1070.6"/>
        <filter val="260.16"/>
        <filter val="1118"/>
        <filter val="5590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42" sqref="C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18888058023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999218887837839</v>
      </c>
      <c r="B3" s="1" t="s">
        <v>103</v>
      </c>
      <c r="C3" s="1" t="s">
        <v>121</v>
      </c>
      <c r="D3" s="1" t="s">
        <v>122</v>
      </c>
      <c r="E3" s="1" t="s">
        <v>64</v>
      </c>
      <c r="F3" s="1" t="s">
        <v>103</v>
      </c>
      <c r="G3" s="1" t="s">
        <v>107</v>
      </c>
      <c r="H3" s="1" t="s">
        <v>109</v>
      </c>
      <c r="I3" s="1" t="s">
        <v>123</v>
      </c>
      <c r="J3" s="1" t="s">
        <v>111</v>
      </c>
      <c r="K3" s="1" t="s">
        <v>123</v>
      </c>
      <c r="L3" s="1" t="s">
        <v>123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124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3">
        <v>999218887819480</v>
      </c>
      <c r="B4" s="1" t="s">
        <v>103</v>
      </c>
      <c r="C4" s="1" t="s">
        <v>125</v>
      </c>
      <c r="D4" s="1" t="s">
        <v>122</v>
      </c>
      <c r="E4" s="1" t="s">
        <v>62</v>
      </c>
      <c r="F4" s="1" t="s">
        <v>103</v>
      </c>
      <c r="G4" s="1" t="s">
        <v>107</v>
      </c>
      <c r="H4" s="1" t="s">
        <v>109</v>
      </c>
      <c r="I4" s="1" t="s">
        <v>123</v>
      </c>
      <c r="J4" s="1" t="s">
        <v>111</v>
      </c>
      <c r="K4" s="1" t="s">
        <v>123</v>
      </c>
      <c r="L4" s="1" t="s">
        <v>123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126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3">
        <v>999218887277509</v>
      </c>
      <c r="B5" s="1" t="s">
        <v>103</v>
      </c>
      <c r="C5" s="1" t="s">
        <v>127</v>
      </c>
      <c r="D5" s="1" t="s">
        <v>128</v>
      </c>
      <c r="E5" s="1" t="s">
        <v>59</v>
      </c>
      <c r="F5" s="1" t="s">
        <v>103</v>
      </c>
      <c r="G5" s="1" t="s">
        <v>107</v>
      </c>
      <c r="H5" s="1" t="s">
        <v>109</v>
      </c>
      <c r="I5" s="1" t="s">
        <v>129</v>
      </c>
      <c r="J5" s="1" t="s">
        <v>111</v>
      </c>
      <c r="K5" s="1" t="s">
        <v>129</v>
      </c>
      <c r="L5" s="1" t="s">
        <v>129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130</v>
      </c>
      <c r="S5" s="1" t="s">
        <v>117</v>
      </c>
      <c r="T5" s="1" t="s">
        <v>118</v>
      </c>
      <c r="U5" s="1" t="s">
        <v>131</v>
      </c>
      <c r="V5" s="1" t="s">
        <v>120</v>
      </c>
    </row>
    <row r="6" s="1" customFormat="1" spans="1:22">
      <c r="A6" s="3">
        <v>18880224898</v>
      </c>
      <c r="B6" s="1" t="s">
        <v>132</v>
      </c>
      <c r="C6" s="1" t="s">
        <v>133</v>
      </c>
      <c r="D6" s="1" t="s">
        <v>134</v>
      </c>
      <c r="E6" s="1" t="s">
        <v>69</v>
      </c>
      <c r="F6" s="1" t="s">
        <v>132</v>
      </c>
      <c r="G6" s="1" t="s">
        <v>108</v>
      </c>
      <c r="H6" s="1" t="s">
        <v>109</v>
      </c>
      <c r="I6" s="1" t="s">
        <v>135</v>
      </c>
      <c r="J6" s="1" t="s">
        <v>111</v>
      </c>
      <c r="K6" s="1" t="s">
        <v>135</v>
      </c>
      <c r="L6" s="1" t="s">
        <v>135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136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3">
        <v>999218873968064</v>
      </c>
      <c r="B7" s="1" t="s">
        <v>132</v>
      </c>
      <c r="C7" s="1" t="s">
        <v>137</v>
      </c>
      <c r="D7" s="1" t="s">
        <v>138</v>
      </c>
      <c r="E7" s="1" t="s">
        <v>47</v>
      </c>
      <c r="F7" s="1" t="s">
        <v>132</v>
      </c>
      <c r="G7" s="1" t="s">
        <v>103</v>
      </c>
      <c r="H7" s="1" t="s">
        <v>109</v>
      </c>
      <c r="I7" s="1" t="s">
        <v>139</v>
      </c>
      <c r="J7" s="1" t="s">
        <v>111</v>
      </c>
      <c r="K7" s="1" t="s">
        <v>139</v>
      </c>
      <c r="L7" s="1" t="s">
        <v>139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140</v>
      </c>
      <c r="S7" s="1" t="s">
        <v>117</v>
      </c>
      <c r="T7" s="1" t="s">
        <v>118</v>
      </c>
      <c r="U7" s="1" t="s">
        <v>119</v>
      </c>
      <c r="V7" s="1" t="s">
        <v>120</v>
      </c>
    </row>
    <row r="8" s="1" customFormat="1" spans="1:22">
      <c r="A8" s="3">
        <v>18863866602</v>
      </c>
      <c r="B8" s="1" t="s">
        <v>141</v>
      </c>
      <c r="C8" s="1" t="s">
        <v>142</v>
      </c>
      <c r="D8" s="1" t="s">
        <v>128</v>
      </c>
      <c r="E8" s="1" t="s">
        <v>31</v>
      </c>
      <c r="F8" s="1" t="s">
        <v>141</v>
      </c>
      <c r="G8" s="1" t="s">
        <v>132</v>
      </c>
      <c r="H8" s="1" t="s">
        <v>109</v>
      </c>
      <c r="I8" s="1" t="s">
        <v>143</v>
      </c>
      <c r="J8" s="1" t="s">
        <v>111</v>
      </c>
      <c r="K8" s="1" t="s">
        <v>143</v>
      </c>
      <c r="L8" s="1" t="s">
        <v>143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144</v>
      </c>
      <c r="S8" s="1" t="s">
        <v>117</v>
      </c>
      <c r="T8" s="1" t="s">
        <v>118</v>
      </c>
      <c r="U8" s="1" t="s">
        <v>131</v>
      </c>
      <c r="V8" s="1" t="s">
        <v>120</v>
      </c>
    </row>
    <row r="9" s="1" customFormat="1" spans="1:22">
      <c r="A9" s="3">
        <v>18861037854</v>
      </c>
      <c r="B9" s="1" t="s">
        <v>145</v>
      </c>
      <c r="C9" s="1" t="s">
        <v>146</v>
      </c>
      <c r="D9" s="1" t="s">
        <v>147</v>
      </c>
      <c r="E9" s="1" t="s">
        <v>40</v>
      </c>
      <c r="F9" s="1" t="s">
        <v>141</v>
      </c>
      <c r="G9" s="1" t="s">
        <v>103</v>
      </c>
      <c r="H9" s="1" t="s">
        <v>109</v>
      </c>
      <c r="I9" s="1" t="s">
        <v>148</v>
      </c>
      <c r="J9" s="1" t="s">
        <v>111</v>
      </c>
      <c r="K9" s="1" t="s">
        <v>148</v>
      </c>
      <c r="L9" s="1" t="s">
        <v>148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149</v>
      </c>
      <c r="S9" s="1" t="s">
        <v>117</v>
      </c>
      <c r="T9" s="1" t="s">
        <v>118</v>
      </c>
      <c r="U9" s="1" t="s">
        <v>119</v>
      </c>
      <c r="V9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2022-09-13T01:33:34Z</dcterms:created>
  <dcterms:modified xsi:type="dcterms:W3CDTF">2022-09-13T01:42:28Z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BF079B4E053C4BC5A1EEF596DCD33F7A</vt:lpwstr>
  </property>
  <property fmtid="{D5CDD505-2E9C-101B-9397-08002B2CF9AE}" pid="3" name="KSOProductBuildVer">
    <vt:lpwstr>2052-11.1.0.12358</vt:lpwstr>
  </property>
</Properties>
</file>