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<sst xmlns="http://schemas.openxmlformats.org/spreadsheetml/2006/main" count="397" uniqueCount="148">
  <si>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</si>
  <si>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</si>
  <si>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</si>
  <si>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</si>
  <si>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</si>
  <si>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</si>
  <si>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</si>
  <si>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</si>
  <si>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</si>
  <si>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</si>
  <si>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</si>
  <si>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</si>
  <si>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</si>
  <si>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</si>
  <si>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</si>
  <si>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</si>
  <si>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</si>
  <si>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</si>
  <si>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</si>
  <si>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</si>
  <si>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</si>
  <si>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</si>
  <si>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</si>
  <si>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</si>
  <si>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</si>
  <si>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999218890065370	</t>
  </si>
  <si>
    <t>Ctrip</t>
  </si>
  <si>
    <t>正常</t>
  </si>
  <si>
    <t>[河池]精途酒店(河池宜州市政中心广场店)(71590010)</t>
  </si>
  <si>
    <t>标准双床房&lt;双人入住&gt;&lt;内宾&gt;&lt;预付&gt;&lt;双早&gt;</t>
  </si>
  <si>
    <t>CNY</t>
  </si>
  <si>
    <t>凌恳</t>
  </si>
  <si>
    <t>CA11323220914CNY</t>
  </si>
  <si>
    <t>未提现</t>
  </si>
  <si>
    <t>携程开票</t>
  </si>
  <si>
    <t xml:space="preserve">	</t>
  </si>
  <si>
    <t xml:space="preserve">999218943746062	</t>
  </si>
  <si>
    <t>[岑溪]城市便捷酒店(梧州岑溪名都新城店)(71586336)</t>
  </si>
  <si>
    <t>商务大床房&lt;双人入住&gt;&lt;内宾&gt;&lt;预付&gt;&lt;无早&gt;</t>
  </si>
  <si>
    <t>李海兰</t>
  </si>
  <si>
    <t xml:space="preserve">2683886	</t>
  </si>
  <si>
    <t>取消</t>
  </si>
  <si>
    <t xml:space="preserve">999218945301058	</t>
  </si>
  <si>
    <t>[长沙]长沙国金中心亚朵酒店(50195283)</t>
  </si>
  <si>
    <t>高级双床房&lt;双人入住&gt;&lt;内宾&gt;&lt;预付&gt;&lt;单早&gt;</t>
  </si>
  <si>
    <t>刘柳柳</t>
  </si>
  <si>
    <t xml:space="preserve">999218945421623	</t>
  </si>
  <si>
    <t>[柳州]城市便捷酒店(柳州柳工大道颐华城店)(72816207)</t>
  </si>
  <si>
    <t>特惠大床房&lt;双人入住&gt;&lt;内宾&gt;&lt;预付&gt;&lt;无早&gt;</t>
  </si>
  <si>
    <t>廖铭</t>
  </si>
  <si>
    <t xml:space="preserve">2684859	</t>
  </si>
  <si>
    <t xml:space="preserve">999218947801559	</t>
  </si>
  <si>
    <t>[东莞]城市便捷酒店（东莞汽车东站店）(72816149)</t>
  </si>
  <si>
    <t>李全伟</t>
  </si>
  <si>
    <t xml:space="preserve">2686081	</t>
  </si>
  <si>
    <t xml:space="preserve">999218947823137	</t>
  </si>
  <si>
    <t>[中山]城市便捷连锁酒店(中山小榄新都汇体育馆店)(71584856)</t>
  </si>
  <si>
    <t>柯敏金</t>
  </si>
  <si>
    <t xml:space="preserve">999218948158595	</t>
  </si>
  <si>
    <t>[武汉]城市便捷酒店(武汉光谷软件园店)(71581858)</t>
  </si>
  <si>
    <t>刘茜茜</t>
  </si>
  <si>
    <t xml:space="preserve">999218948173272	</t>
  </si>
  <si>
    <t>夏明胜</t>
  </si>
  <si>
    <t xml:space="preserve">2686312	</t>
  </si>
  <si>
    <t xml:space="preserve">999218948719183	</t>
  </si>
  <si>
    <t>[卫辉]城市便捷酒店(卫辉建设路店)(71582247)</t>
  </si>
  <si>
    <t>城市家庭房&lt;双人入住&gt;&lt;内宾&gt;&lt;预付&gt;&lt;无早&gt;</t>
  </si>
  <si>
    <t>王树涛</t>
  </si>
  <si>
    <t xml:space="preserve">999218948768103	</t>
  </si>
  <si>
    <t>[郑州]郑州CBD中州大道亚朵酒店(65112014)</t>
  </si>
  <si>
    <t>雅致双床房&lt;双人入住&gt;&lt;内宾&gt;&lt;预付&gt;&lt;单早&gt;</t>
  </si>
  <si>
    <t>徐大伟</t>
  </si>
  <si>
    <t xml:space="preserve">2686634	</t>
  </si>
  <si>
    <t>，</t>
  </si>
  <si>
    <t>A220914092205481</t>
  </si>
  <si>
    <t>CNY / HKD 当前参考汇率: 1.125221485</t>
  </si>
  <si>
    <t>总计：2359.14 CNY/
2654.56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</si>
  <si>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</si>
  <si>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</si>
  <si>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</si>
  <si>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</si>
  <si>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</si>
  <si>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</si>
  <si>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</si>
  <si>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</si>
  <si>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</si>
  <si>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</si>
  <si>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</si>
  <si>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</si>
  <si>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</si>
  <si>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</si>
  <si>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</si>
  <si>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</si>
  <si>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</si>
  <si>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</si>
  <si>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</si>
  <si>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</si>
  <si>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2686634</t>
  </si>
  <si>
    <t>郑州CBD中州大道亚朵酒店</t>
  </si>
  <si>
    <t>2022-09-11</t>
  </si>
  <si>
    <t>退房日月结</t>
  </si>
  <si>
    <t>329.77</t>
  </si>
  <si>
    <t>RMB</t>
  </si>
  <si>
    <t>0</t>
  </si>
  <si>
    <t>0.00</t>
  </si>
  <si>
    <t>携程汇智国内直连</t>
  </si>
  <si>
    <t>1861</t>
  </si>
  <si>
    <t>2022-09-10 20:30:26</t>
  </si>
  <si>
    <t>否</t>
  </si>
  <si>
    <t>汇智国际旅游发展有限公司</t>
  </si>
  <si>
    <t>直连</t>
  </si>
  <si>
    <t>中国</t>
  </si>
  <si>
    <t>2686603</t>
  </si>
  <si>
    <t>城市便捷酒店(卫辉建设路店)</t>
  </si>
  <si>
    <t>183.48</t>
  </si>
  <si>
    <t>2022-09-10 20:12:06</t>
  </si>
  <si>
    <t>2686312</t>
  </si>
  <si>
    <t>精途酒店(河池宜州市政中心广场店)</t>
  </si>
  <si>
    <t>186.55</t>
  </si>
  <si>
    <t>2022-09-10 16:27:35</t>
  </si>
  <si>
    <t>2686299</t>
  </si>
  <si>
    <t>城市便捷酒店(武汉光谷软件园店)</t>
  </si>
  <si>
    <t>176.30</t>
  </si>
  <si>
    <t>2022-09-10 16:21:26</t>
  </si>
  <si>
    <t>2686092</t>
  </si>
  <si>
    <t>城市便捷连锁酒店(中山小榄新都汇体育馆店)</t>
  </si>
  <si>
    <t>161.95</t>
  </si>
  <si>
    <t>2022-09-10 14:10:05</t>
  </si>
  <si>
    <t>2686081</t>
  </si>
  <si>
    <t>城市便捷酒店（东莞汽车东站店）</t>
  </si>
  <si>
    <t>152.72</t>
  </si>
  <si>
    <t>2022-09-10 14:02:24</t>
  </si>
  <si>
    <t>2022-09-09</t>
  </si>
  <si>
    <t>2684859</t>
  </si>
  <si>
    <t>城市便捷酒店(柳州柳工大道颐华城店)</t>
  </si>
  <si>
    <t>154.78</t>
  </si>
  <si>
    <t>2022-09-09 17:38:05</t>
  </si>
  <si>
    <t>2684795</t>
  </si>
  <si>
    <t>长沙国金中心亚朵酒店</t>
  </si>
  <si>
    <t>669.19</t>
  </si>
  <si>
    <t>2022-09-09 16:53:55</t>
  </si>
  <si>
    <t>2683886</t>
  </si>
  <si>
    <t>城市便捷酒店(岑溪思湖店)</t>
  </si>
  <si>
    <t>344.40</t>
  </si>
  <si>
    <t>2022-09-09 00:00:36</t>
  </si>
  <si>
    <t>2022-08-28</t>
  </si>
  <si>
    <t>2670984</t>
  </si>
  <si>
    <t>2022-08-28 15:07:50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</si>
</sst>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114300</xdr:colOff>
      <xdr:row>59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9515475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44814</v>
      </c>
      <c r="G2" s="6">
        <v>44815</v>
      </c>
      <c r="H2" s="4">
        <v>1</v>
      </c>
      <c r="I2" s="4">
        <v>1</v>
      </c>
      <c r="J2" s="4">
        <v>1</v>
      </c>
      <c r="K2" s="4" t="s">
        <v>30</v>
      </c>
      <c r="L2" s="4">
        <v>186.55</v>
      </c>
      <c r="M2" s="4">
        <v>186.55</v>
      </c>
      <c r="N2" s="4" t="s">
        <v>31</v>
      </c>
      <c r="O2" s="4" t="s">
        <v>32</v>
      </c>
      <c r="P2" s="4" t="s">
        <v>33</v>
      </c>
      <c r="Q2" s="4">
        <v>0</v>
      </c>
      <c r="R2" s="7">
        <v>44801</v>
      </c>
      <c r="S2" s="6">
        <v>44818</v>
      </c>
      <c r="T2" s="4" t="s">
        <v>34</v>
      </c>
      <c r="U2" s="4">
        <v>186.55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44813</v>
      </c>
      <c r="G3" s="6">
        <v>44815</v>
      </c>
      <c r="H3" s="4">
        <v>1</v>
      </c>
      <c r="I3" s="4">
        <v>2</v>
      </c>
      <c r="J3" s="4">
        <v>2</v>
      </c>
      <c r="K3" s="4" t="s">
        <v>30</v>
      </c>
      <c r="L3" s="4">
        <v>344.4</v>
      </c>
      <c r="M3" s="4">
        <v>344.4</v>
      </c>
      <c r="N3" s="4" t="s">
        <v>39</v>
      </c>
      <c r="O3" s="4" t="s">
        <v>32</v>
      </c>
      <c r="P3" s="4" t="s">
        <v>33</v>
      </c>
      <c r="Q3" s="4">
        <v>0</v>
      </c>
      <c r="R3" s="7">
        <v>44813</v>
      </c>
      <c r="S3" s="6">
        <v>44818</v>
      </c>
      <c r="T3" s="4" t="s">
        <v>34</v>
      </c>
      <c r="U3" s="4">
        <v>344.4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44814</v>
      </c>
      <c r="G4" s="6">
        <v>44815</v>
      </c>
      <c r="H4" s="4">
        <v>1</v>
      </c>
      <c r="I4" s="4">
        <v>1</v>
      </c>
      <c r="J4" s="4">
        <v>1</v>
      </c>
      <c r="K4" s="4" t="s">
        <v>30</v>
      </c>
      <c r="L4" s="4">
        <v>-186.55</v>
      </c>
      <c r="M4" s="4">
        <v>-186.55</v>
      </c>
      <c r="N4" s="4" t="s">
        <v>31</v>
      </c>
      <c r="O4" s="4" t="s">
        <v>32</v>
      </c>
      <c r="P4" s="4" t="s">
        <v>33</v>
      </c>
      <c r="Q4" s="4">
        <v>0</v>
      </c>
      <c r="R4" s="7">
        <v>44801</v>
      </c>
      <c r="S4" s="6">
        <v>44818</v>
      </c>
      <c r="T4" s="4" t="s">
        <v>34</v>
      </c>
      <c r="U4" s="4">
        <v>-186.55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44814</v>
      </c>
      <c r="G5" s="6">
        <v>44815</v>
      </c>
      <c r="H5" s="4">
        <v>1</v>
      </c>
      <c r="I5" s="4">
        <v>1</v>
      </c>
      <c r="J5" s="4">
        <v>1</v>
      </c>
      <c r="K5" s="4" t="s">
        <v>30</v>
      </c>
      <c r="L5" s="4">
        <v>669.19</v>
      </c>
      <c r="M5" s="4">
        <v>669.19</v>
      </c>
      <c r="N5" s="4" t="s">
        <v>45</v>
      </c>
      <c r="O5" s="4" t="s">
        <v>32</v>
      </c>
      <c r="P5" s="4" t="s">
        <v>33</v>
      </c>
      <c r="Q5" s="4">
        <v>0</v>
      </c>
      <c r="R5" s="7">
        <v>44813</v>
      </c>
      <c r="S5" s="6">
        <v>44818</v>
      </c>
      <c r="T5" s="4" t="s">
        <v>34</v>
      </c>
      <c r="U5" s="4">
        <v>669.19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44814</v>
      </c>
      <c r="G6" s="6">
        <v>44815</v>
      </c>
      <c r="H6" s="4">
        <v>1</v>
      </c>
      <c r="I6" s="4">
        <v>1</v>
      </c>
      <c r="J6" s="4">
        <v>1</v>
      </c>
      <c r="K6" s="4" t="s">
        <v>30</v>
      </c>
      <c r="L6" s="4">
        <v>154.78</v>
      </c>
      <c r="M6" s="4">
        <v>154.78</v>
      </c>
      <c r="N6" s="4" t="s">
        <v>49</v>
      </c>
      <c r="O6" s="4" t="s">
        <v>32</v>
      </c>
      <c r="P6" s="4" t="s">
        <v>33</v>
      </c>
      <c r="Q6" s="4">
        <v>0</v>
      </c>
      <c r="R6" s="7">
        <v>44813</v>
      </c>
      <c r="S6" s="6">
        <v>44818</v>
      </c>
      <c r="T6" s="4" t="s">
        <v>34</v>
      </c>
      <c r="U6" s="4">
        <v>154.78</v>
      </c>
      <c r="V6" s="4">
        <v>0</v>
      </c>
      <c r="W6" s="4">
        <v>0</v>
      </c>
      <c r="X6" s="4" t="s">
        <v>50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38</v>
      </c>
      <c r="F7" s="6">
        <v>44814</v>
      </c>
      <c r="G7" s="6">
        <v>44815</v>
      </c>
      <c r="H7" s="4">
        <v>1</v>
      </c>
      <c r="I7" s="4">
        <v>1</v>
      </c>
      <c r="J7" s="4">
        <v>1</v>
      </c>
      <c r="K7" s="4" t="s">
        <v>30</v>
      </c>
      <c r="L7" s="4">
        <v>152.72</v>
      </c>
      <c r="M7" s="4">
        <v>152.72</v>
      </c>
      <c r="N7" s="4" t="s">
        <v>53</v>
      </c>
      <c r="O7" s="4" t="s">
        <v>32</v>
      </c>
      <c r="P7" s="4" t="s">
        <v>33</v>
      </c>
      <c r="Q7" s="4">
        <v>0</v>
      </c>
      <c r="R7" s="7">
        <v>44814</v>
      </c>
      <c r="S7" s="6">
        <v>44818</v>
      </c>
      <c r="T7" s="4" t="s">
        <v>34</v>
      </c>
      <c r="U7" s="4">
        <v>152.72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38</v>
      </c>
      <c r="F8" s="6">
        <v>44814</v>
      </c>
      <c r="G8" s="6">
        <v>44815</v>
      </c>
      <c r="H8" s="4">
        <v>1</v>
      </c>
      <c r="I8" s="4">
        <v>1</v>
      </c>
      <c r="J8" s="4">
        <v>1</v>
      </c>
      <c r="K8" s="4" t="s">
        <v>30</v>
      </c>
      <c r="L8" s="4">
        <v>161.95</v>
      </c>
      <c r="M8" s="4">
        <v>161.95</v>
      </c>
      <c r="N8" s="4" t="s">
        <v>57</v>
      </c>
      <c r="O8" s="4" t="s">
        <v>32</v>
      </c>
      <c r="P8" s="4" t="s">
        <v>33</v>
      </c>
      <c r="Q8" s="4">
        <v>0</v>
      </c>
      <c r="R8" s="7">
        <v>44814</v>
      </c>
      <c r="S8" s="6">
        <v>44818</v>
      </c>
      <c r="T8" s="4" t="s">
        <v>34</v>
      </c>
      <c r="U8" s="4">
        <v>161.95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48</v>
      </c>
      <c r="F9" s="6">
        <v>44814</v>
      </c>
      <c r="G9" s="6">
        <v>44815</v>
      </c>
      <c r="H9" s="4">
        <v>1</v>
      </c>
      <c r="I9" s="4">
        <v>1</v>
      </c>
      <c r="J9" s="4">
        <v>1</v>
      </c>
      <c r="K9" s="4" t="s">
        <v>30</v>
      </c>
      <c r="L9" s="4">
        <v>176.3</v>
      </c>
      <c r="M9" s="4">
        <v>176.3</v>
      </c>
      <c r="N9" s="4" t="s">
        <v>60</v>
      </c>
      <c r="O9" s="4" t="s">
        <v>32</v>
      </c>
      <c r="P9" s="4" t="s">
        <v>33</v>
      </c>
      <c r="Q9" s="4">
        <v>0</v>
      </c>
      <c r="R9" s="7">
        <v>44814</v>
      </c>
      <c r="S9" s="6">
        <v>44818</v>
      </c>
      <c r="T9" s="4" t="s">
        <v>34</v>
      </c>
      <c r="U9" s="4">
        <v>176.3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44814</v>
      </c>
      <c r="G10" s="6">
        <v>44815</v>
      </c>
      <c r="H10" s="4">
        <v>1</v>
      </c>
      <c r="I10" s="4">
        <v>1</v>
      </c>
      <c r="J10" s="4">
        <v>1</v>
      </c>
      <c r="K10" s="4" t="s">
        <v>30</v>
      </c>
      <c r="L10" s="4">
        <v>186.55</v>
      </c>
      <c r="M10" s="4">
        <v>186.55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44814</v>
      </c>
      <c r="S10" s="6">
        <v>44818</v>
      </c>
      <c r="T10" s="4" t="s">
        <v>34</v>
      </c>
      <c r="U10" s="4">
        <v>186.55</v>
      </c>
      <c r="V10" s="4">
        <v>0</v>
      </c>
      <c r="W10" s="4">
        <v>0</v>
      </c>
      <c r="X10" s="4" t="s">
        <v>63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44814</v>
      </c>
      <c r="G11" s="6">
        <v>44815</v>
      </c>
      <c r="H11" s="4">
        <v>1</v>
      </c>
      <c r="I11" s="4">
        <v>1</v>
      </c>
      <c r="J11" s="4">
        <v>1</v>
      </c>
      <c r="K11" s="4" t="s">
        <v>30</v>
      </c>
      <c r="L11" s="4">
        <v>183.48</v>
      </c>
      <c r="M11" s="4">
        <v>183.48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44814</v>
      </c>
      <c r="S11" s="6">
        <v>44818</v>
      </c>
      <c r="T11" s="4" t="s">
        <v>34</v>
      </c>
      <c r="U11" s="4">
        <v>183.48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44814</v>
      </c>
      <c r="G12" s="6">
        <v>44815</v>
      </c>
      <c r="H12" s="4">
        <v>1</v>
      </c>
      <c r="I12" s="4">
        <v>1</v>
      </c>
      <c r="J12" s="4">
        <v>1</v>
      </c>
      <c r="K12" s="4" t="s">
        <v>30</v>
      </c>
      <c r="L12" s="4">
        <v>329.77</v>
      </c>
      <c r="M12" s="4">
        <v>329.77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44814</v>
      </c>
      <c r="S12" s="6">
        <v>44818</v>
      </c>
      <c r="T12" s="4" t="s">
        <v>34</v>
      </c>
      <c r="U12" s="4">
        <v>329.77</v>
      </c>
      <c r="V12" s="4">
        <v>0</v>
      </c>
      <c r="W12" s="4">
        <v>0</v>
      </c>
      <c r="X12" s="4" t="s">
        <v>72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hidden="1" spans="1:9">
      <c r="A2" s="5">
        <v>999218890065370</v>
      </c>
      <c r="B2" s="6">
        <v>44814</v>
      </c>
      <c r="C2" s="6">
        <v>44815</v>
      </c>
      <c r="D2" s="4">
        <v>0</v>
      </c>
      <c r="E2" s="4" t="str">
        <f>VLOOKUP(A2,HOP!A:L,12,0)</f>
        <v>0.00</v>
      </c>
      <c r="F2" s="4" t="str">
        <f>VLOOKUP(A2,HOP!A:C,3,0)</f>
        <v>2670984</v>
      </c>
      <c r="G2" s="4">
        <f>D2-E2</f>
        <v>0</v>
      </c>
      <c r="H2" s="4" t="str">
        <f>$H$1&amp;F2</f>
        <v>，2670984</v>
      </c>
      <c r="I2" s="4" t="str">
        <f>VLOOKUP(A2,HOP!A:U,21,0)</f>
        <v>直连</v>
      </c>
    </row>
    <row r="3" s="4" customFormat="1" spans="1:9">
      <c r="A3" s="5">
        <v>999218943746062</v>
      </c>
      <c r="B3" s="6">
        <v>44813</v>
      </c>
      <c r="C3" s="6">
        <v>44815</v>
      </c>
      <c r="D3" s="4">
        <v>344.4</v>
      </c>
      <c r="E3" s="4" t="str">
        <f>VLOOKUP(A3,HOP!A:L,12,0)</f>
        <v>344.40</v>
      </c>
      <c r="F3" s="4" t="str">
        <f>VLOOKUP(A3,HOP!A:C,3,0)</f>
        <v>2683886</v>
      </c>
      <c r="G3" s="4">
        <f t="shared" ref="G3:G11" si="0">D3-E3</f>
        <v>0</v>
      </c>
      <c r="H3" s="4" t="str">
        <f t="shared" ref="H3:H11" si="1">$H$1&amp;F3</f>
        <v>，2683886</v>
      </c>
      <c r="I3" s="4" t="str">
        <f>VLOOKUP(A3,HOP!A:U,21,0)</f>
        <v>直连</v>
      </c>
    </row>
    <row r="4" s="4" customFormat="1" spans="1:9">
      <c r="A4" s="5">
        <v>999218945301058</v>
      </c>
      <c r="B4" s="6">
        <v>44814</v>
      </c>
      <c r="C4" s="6">
        <v>44815</v>
      </c>
      <c r="D4" s="4">
        <v>669.19</v>
      </c>
      <c r="E4" s="4" t="str">
        <f>VLOOKUP(A4,HOP!A:L,12,0)</f>
        <v>669.19</v>
      </c>
      <c r="F4" s="4" t="str">
        <f>VLOOKUP(A4,HOP!A:C,3,0)</f>
        <v>2684795</v>
      </c>
      <c r="G4" s="4">
        <f t="shared" si="0"/>
        <v>0</v>
      </c>
      <c r="H4" s="4" t="str">
        <f t="shared" si="1"/>
        <v>，2684795</v>
      </c>
      <c r="I4" s="4" t="str">
        <f>VLOOKUP(A4,HOP!A:U,21,0)</f>
        <v>直连</v>
      </c>
    </row>
    <row r="5" s="4" customFormat="1" spans="1:9">
      <c r="A5" s="5">
        <v>999218945421623</v>
      </c>
      <c r="B5" s="6">
        <v>44814</v>
      </c>
      <c r="C5" s="6">
        <v>44815</v>
      </c>
      <c r="D5" s="4">
        <v>154.78</v>
      </c>
      <c r="E5" s="4" t="str">
        <f>VLOOKUP(A5,HOP!A:L,12,0)</f>
        <v>154.78</v>
      </c>
      <c r="F5" s="4" t="str">
        <f>VLOOKUP(A5,HOP!A:C,3,0)</f>
        <v>2684859</v>
      </c>
      <c r="G5" s="4">
        <f t="shared" si="0"/>
        <v>0</v>
      </c>
      <c r="H5" s="4" t="str">
        <f t="shared" si="1"/>
        <v>，2684859</v>
      </c>
      <c r="I5" s="4" t="str">
        <f>VLOOKUP(A5,HOP!A:U,21,0)</f>
        <v>直连</v>
      </c>
    </row>
    <row r="6" s="4" customFormat="1" spans="1:9">
      <c r="A6" s="5">
        <v>999218947801559</v>
      </c>
      <c r="B6" s="6">
        <v>44814</v>
      </c>
      <c r="C6" s="6">
        <v>44815</v>
      </c>
      <c r="D6" s="4">
        <v>152.72</v>
      </c>
      <c r="E6" s="4" t="str">
        <f>VLOOKUP(A6,HOP!A:L,12,0)</f>
        <v>152.72</v>
      </c>
      <c r="F6" s="4" t="str">
        <f>VLOOKUP(A6,HOP!A:C,3,0)</f>
        <v>2686081</v>
      </c>
      <c r="G6" s="4">
        <f t="shared" si="0"/>
        <v>0</v>
      </c>
      <c r="H6" s="4" t="str">
        <f t="shared" si="1"/>
        <v>，2686081</v>
      </c>
      <c r="I6" s="4" t="str">
        <f>VLOOKUP(A6,HOP!A:U,21,0)</f>
        <v>直连</v>
      </c>
    </row>
    <row r="7" s="4" customFormat="1" spans="1:9">
      <c r="A7" s="5">
        <v>999218947823137</v>
      </c>
      <c r="B7" s="6">
        <v>44814</v>
      </c>
      <c r="C7" s="6">
        <v>44815</v>
      </c>
      <c r="D7" s="4">
        <v>161.95</v>
      </c>
      <c r="E7" s="4" t="str">
        <f>VLOOKUP(A7,HOP!A:L,12,0)</f>
        <v>161.95</v>
      </c>
      <c r="F7" s="4" t="str">
        <f>VLOOKUP(A7,HOP!A:C,3,0)</f>
        <v>2686092</v>
      </c>
      <c r="G7" s="4">
        <f t="shared" si="0"/>
        <v>0</v>
      </c>
      <c r="H7" s="4" t="str">
        <f t="shared" si="1"/>
        <v>，2686092</v>
      </c>
      <c r="I7" s="4" t="str">
        <f>VLOOKUP(A7,HOP!A:U,21,0)</f>
        <v>直连</v>
      </c>
    </row>
    <row r="8" s="4" customFormat="1" spans="1:9">
      <c r="A8" s="5">
        <v>999218948158595</v>
      </c>
      <c r="B8" s="6">
        <v>44814</v>
      </c>
      <c r="C8" s="6">
        <v>44815</v>
      </c>
      <c r="D8" s="4">
        <v>176.3</v>
      </c>
      <c r="E8" s="4" t="str">
        <f>VLOOKUP(A8,HOP!A:L,12,0)</f>
        <v>176.30</v>
      </c>
      <c r="F8" s="4" t="str">
        <f>VLOOKUP(A8,HOP!A:C,3,0)</f>
        <v>2686299</v>
      </c>
      <c r="G8" s="4">
        <f t="shared" si="0"/>
        <v>0</v>
      </c>
      <c r="H8" s="4" t="str">
        <f t="shared" si="1"/>
        <v>，2686299</v>
      </c>
      <c r="I8" s="4" t="str">
        <f>VLOOKUP(A8,HOP!A:U,21,0)</f>
        <v>直连</v>
      </c>
    </row>
    <row r="9" s="4" customFormat="1" spans="1:9">
      <c r="A9" s="5">
        <v>999218948173272</v>
      </c>
      <c r="B9" s="6">
        <v>44814</v>
      </c>
      <c r="C9" s="6">
        <v>44815</v>
      </c>
      <c r="D9" s="4">
        <v>186.55</v>
      </c>
      <c r="E9" s="4" t="str">
        <f>VLOOKUP(A9,HOP!A:L,12,0)</f>
        <v>186.55</v>
      </c>
      <c r="F9" s="4" t="str">
        <f>VLOOKUP(A9,HOP!A:C,3,0)</f>
        <v>2686312</v>
      </c>
      <c r="G9" s="4">
        <f t="shared" si="0"/>
        <v>0</v>
      </c>
      <c r="H9" s="4" t="str">
        <f t="shared" si="1"/>
        <v>，2686312</v>
      </c>
      <c r="I9" s="4" t="str">
        <f>VLOOKUP(A9,HOP!A:U,21,0)</f>
        <v>直连</v>
      </c>
    </row>
    <row r="10" s="4" customFormat="1" spans="1:9">
      <c r="A10" s="5">
        <v>999218948719183</v>
      </c>
      <c r="B10" s="6">
        <v>44814</v>
      </c>
      <c r="C10" s="6">
        <v>44815</v>
      </c>
      <c r="D10" s="4">
        <v>183.48</v>
      </c>
      <c r="E10" s="4" t="str">
        <f>VLOOKUP(A10,HOP!A:L,12,0)</f>
        <v>183.48</v>
      </c>
      <c r="F10" s="4" t="str">
        <f>VLOOKUP(A10,HOP!A:C,3,0)</f>
        <v>2686603</v>
      </c>
      <c r="G10" s="4">
        <f t="shared" si="0"/>
        <v>0</v>
      </c>
      <c r="H10" s="4" t="str">
        <f t="shared" si="1"/>
        <v>，2686603</v>
      </c>
      <c r="I10" s="4" t="str">
        <f>VLOOKUP(A10,HOP!A:U,21,0)</f>
        <v>直连</v>
      </c>
    </row>
    <row r="11" s="4" customFormat="1" spans="1:9">
      <c r="A11" s="5">
        <v>999218948768103</v>
      </c>
      <c r="B11" s="6">
        <v>44814</v>
      </c>
      <c r="C11" s="6">
        <v>44815</v>
      </c>
      <c r="D11" s="4">
        <v>329.77</v>
      </c>
      <c r="E11" s="4" t="str">
        <f>VLOOKUP(A11,HOP!A:L,12,0)</f>
        <v>329.77</v>
      </c>
      <c r="F11" s="4" t="str">
        <f>VLOOKUP(A11,HOP!A:C,3,0)</f>
        <v>2686634</v>
      </c>
      <c r="G11" s="4">
        <f t="shared" si="0"/>
        <v>0</v>
      </c>
      <c r="H11" s="4" t="str">
        <f t="shared" si="1"/>
        <v>，2686634</v>
      </c>
      <c r="I11" s="4" t="str">
        <f>VLOOKUP(A11,HOP!A:U,21,0)</f>
        <v>直连</v>
      </c>
    </row>
    <row r="13" spans="4:4">
      <c r="D13" s="4">
        <f>SUM(D2:D12)</f>
        <v>2359.14</v>
      </c>
    </row>
    <row r="21" spans="1:1">
      <c r="A21" s="4" t="s">
        <v>74</v>
      </c>
    </row>
    <row r="22" spans="1:1">
      <c r="A22" s="4" t="s">
        <v>75</v>
      </c>
    </row>
    <row r="23" spans="1:1">
      <c r="A23" s="4" t="s">
        <v>76</v>
      </c>
    </row>
  </sheetData>
  <autoFilter ref="A1:XFD13">
    <filterColumn colId="3">
      <filters blank="1">
        <filter val="152.72"/>
        <filter val="176.3"/>
        <filter val="344.4"/>
        <filter val="2359.14"/>
        <filter val="161.95"/>
        <filter val="186.55"/>
        <filter val="329.77"/>
        <filter val="154.78"/>
        <filter val="183.48"/>
        <filter val="669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999218948768103</v>
      </c>
      <c r="B2" s="1" t="s">
        <v>96</v>
      </c>
      <c r="C2" s="1" t="s">
        <v>97</v>
      </c>
      <c r="D2" s="1" t="s">
        <v>98</v>
      </c>
      <c r="E2" s="1" t="s">
        <v>71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999218948719183</v>
      </c>
      <c r="B3" s="1" t="s">
        <v>96</v>
      </c>
      <c r="C3" s="1" t="s">
        <v>112</v>
      </c>
      <c r="D3" s="1" t="s">
        <v>113</v>
      </c>
      <c r="E3" s="1" t="s">
        <v>67</v>
      </c>
      <c r="F3" s="1" t="s">
        <v>96</v>
      </c>
      <c r="G3" s="1" t="s">
        <v>99</v>
      </c>
      <c r="H3" s="1" t="s">
        <v>100</v>
      </c>
      <c r="I3" s="1" t="s">
        <v>114</v>
      </c>
      <c r="J3" s="1" t="s">
        <v>102</v>
      </c>
      <c r="K3" s="1" t="s">
        <v>114</v>
      </c>
      <c r="L3" s="1" t="s">
        <v>114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115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999218948173272</v>
      </c>
      <c r="B4" s="1" t="s">
        <v>96</v>
      </c>
      <c r="C4" s="1" t="s">
        <v>116</v>
      </c>
      <c r="D4" s="1" t="s">
        <v>117</v>
      </c>
      <c r="E4" s="1" t="s">
        <v>62</v>
      </c>
      <c r="F4" s="1" t="s">
        <v>96</v>
      </c>
      <c r="G4" s="1" t="s">
        <v>99</v>
      </c>
      <c r="H4" s="1" t="s">
        <v>100</v>
      </c>
      <c r="I4" s="1" t="s">
        <v>118</v>
      </c>
      <c r="J4" s="1" t="s">
        <v>102</v>
      </c>
      <c r="K4" s="1" t="s">
        <v>118</v>
      </c>
      <c r="L4" s="1" t="s">
        <v>118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119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999218948158595</v>
      </c>
      <c r="B5" s="1" t="s">
        <v>96</v>
      </c>
      <c r="C5" s="1" t="s">
        <v>120</v>
      </c>
      <c r="D5" s="1" t="s">
        <v>121</v>
      </c>
      <c r="E5" s="1" t="s">
        <v>60</v>
      </c>
      <c r="F5" s="1" t="s">
        <v>96</v>
      </c>
      <c r="G5" s="1" t="s">
        <v>99</v>
      </c>
      <c r="H5" s="1" t="s">
        <v>100</v>
      </c>
      <c r="I5" s="1" t="s">
        <v>122</v>
      </c>
      <c r="J5" s="1" t="s">
        <v>102</v>
      </c>
      <c r="K5" s="1" t="s">
        <v>122</v>
      </c>
      <c r="L5" s="1" t="s">
        <v>122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123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999218947823137</v>
      </c>
      <c r="B6" s="1" t="s">
        <v>96</v>
      </c>
      <c r="C6" s="1" t="s">
        <v>124</v>
      </c>
      <c r="D6" s="1" t="s">
        <v>125</v>
      </c>
      <c r="E6" s="1" t="s">
        <v>57</v>
      </c>
      <c r="F6" s="1" t="s">
        <v>96</v>
      </c>
      <c r="G6" s="1" t="s">
        <v>99</v>
      </c>
      <c r="H6" s="1" t="s">
        <v>100</v>
      </c>
      <c r="I6" s="1" t="s">
        <v>126</v>
      </c>
      <c r="J6" s="1" t="s">
        <v>102</v>
      </c>
      <c r="K6" s="1" t="s">
        <v>126</v>
      </c>
      <c r="L6" s="1" t="s">
        <v>126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127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999218947801559</v>
      </c>
      <c r="B7" s="1" t="s">
        <v>96</v>
      </c>
      <c r="C7" s="1" t="s">
        <v>128</v>
      </c>
      <c r="D7" s="1" t="s">
        <v>129</v>
      </c>
      <c r="E7" s="1" t="s">
        <v>53</v>
      </c>
      <c r="F7" s="1" t="s">
        <v>96</v>
      </c>
      <c r="G7" s="1" t="s">
        <v>99</v>
      </c>
      <c r="H7" s="1" t="s">
        <v>100</v>
      </c>
      <c r="I7" s="1" t="s">
        <v>130</v>
      </c>
      <c r="J7" s="1" t="s">
        <v>102</v>
      </c>
      <c r="K7" s="1" t="s">
        <v>130</v>
      </c>
      <c r="L7" s="1" t="s">
        <v>130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131</v>
      </c>
      <c r="S7" s="1" t="s">
        <v>108</v>
      </c>
      <c r="T7" s="1" t="s">
        <v>109</v>
      </c>
      <c r="U7" s="1" t="s">
        <v>110</v>
      </c>
      <c r="V7" s="1" t="s">
        <v>111</v>
      </c>
    </row>
    <row r="8" s="1" customFormat="1" spans="1:22">
      <c r="A8" s="3">
        <v>999218945421623</v>
      </c>
      <c r="B8" s="1" t="s">
        <v>132</v>
      </c>
      <c r="C8" s="1" t="s">
        <v>133</v>
      </c>
      <c r="D8" s="1" t="s">
        <v>134</v>
      </c>
      <c r="E8" s="1" t="s">
        <v>49</v>
      </c>
      <c r="F8" s="1" t="s">
        <v>96</v>
      </c>
      <c r="G8" s="1" t="s">
        <v>99</v>
      </c>
      <c r="H8" s="1" t="s">
        <v>100</v>
      </c>
      <c r="I8" s="1" t="s">
        <v>135</v>
      </c>
      <c r="J8" s="1" t="s">
        <v>102</v>
      </c>
      <c r="K8" s="1" t="s">
        <v>135</v>
      </c>
      <c r="L8" s="1" t="s">
        <v>135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136</v>
      </c>
      <c r="S8" s="1" t="s">
        <v>108</v>
      </c>
      <c r="T8" s="1" t="s">
        <v>109</v>
      </c>
      <c r="U8" s="1" t="s">
        <v>110</v>
      </c>
      <c r="V8" s="1" t="s">
        <v>111</v>
      </c>
    </row>
    <row r="9" s="1" customFormat="1" spans="1:22">
      <c r="A9" s="3">
        <v>999218945301058</v>
      </c>
      <c r="B9" s="1" t="s">
        <v>132</v>
      </c>
      <c r="C9" s="1" t="s">
        <v>137</v>
      </c>
      <c r="D9" s="1" t="s">
        <v>138</v>
      </c>
      <c r="E9" s="1" t="s">
        <v>45</v>
      </c>
      <c r="F9" s="1" t="s">
        <v>96</v>
      </c>
      <c r="G9" s="1" t="s">
        <v>99</v>
      </c>
      <c r="H9" s="1" t="s">
        <v>100</v>
      </c>
      <c r="I9" s="1" t="s">
        <v>139</v>
      </c>
      <c r="J9" s="1" t="s">
        <v>102</v>
      </c>
      <c r="K9" s="1" t="s">
        <v>139</v>
      </c>
      <c r="L9" s="1" t="s">
        <v>139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106</v>
      </c>
      <c r="R9" s="1" t="s">
        <v>140</v>
      </c>
      <c r="S9" s="1" t="s">
        <v>108</v>
      </c>
      <c r="T9" s="1" t="s">
        <v>109</v>
      </c>
      <c r="U9" s="1" t="s">
        <v>110</v>
      </c>
      <c r="V9" s="1" t="s">
        <v>111</v>
      </c>
    </row>
    <row r="10" s="1" customFormat="1" spans="1:22">
      <c r="A10" s="3">
        <v>999218943746062</v>
      </c>
      <c r="B10" s="1" t="s">
        <v>132</v>
      </c>
      <c r="C10" s="1" t="s">
        <v>141</v>
      </c>
      <c r="D10" s="1" t="s">
        <v>142</v>
      </c>
      <c r="E10" s="1" t="s">
        <v>39</v>
      </c>
      <c r="F10" s="1" t="s">
        <v>132</v>
      </c>
      <c r="G10" s="1" t="s">
        <v>99</v>
      </c>
      <c r="H10" s="1" t="s">
        <v>100</v>
      </c>
      <c r="I10" s="1" t="s">
        <v>143</v>
      </c>
      <c r="J10" s="1" t="s">
        <v>102</v>
      </c>
      <c r="K10" s="1" t="s">
        <v>143</v>
      </c>
      <c r="L10" s="1" t="s">
        <v>143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106</v>
      </c>
      <c r="R10" s="1" t="s">
        <v>144</v>
      </c>
      <c r="S10" s="1" t="s">
        <v>108</v>
      </c>
      <c r="T10" s="1" t="s">
        <v>109</v>
      </c>
      <c r="U10" s="1" t="s">
        <v>110</v>
      </c>
      <c r="V10" s="1" t="s">
        <v>111</v>
      </c>
    </row>
    <row r="11" s="1" customFormat="1" spans="1:22">
      <c r="A11" s="3">
        <v>999218890065370</v>
      </c>
      <c r="B11" s="1" t="s">
        <v>145</v>
      </c>
      <c r="C11" s="1" t="s">
        <v>146</v>
      </c>
      <c r="D11" s="1" t="s">
        <v>117</v>
      </c>
      <c r="E11" s="1" t="s">
        <v>31</v>
      </c>
      <c r="F11" s="1" t="s">
        <v>96</v>
      </c>
      <c r="G11" s="1" t="s">
        <v>99</v>
      </c>
      <c r="H11" s="1" t="s">
        <v>100</v>
      </c>
      <c r="I11" s="1" t="s">
        <v>104</v>
      </c>
      <c r="J11" s="1" t="s">
        <v>102</v>
      </c>
      <c r="K11" s="1" t="s">
        <v>104</v>
      </c>
      <c r="L11" s="1" t="s">
        <v>104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106</v>
      </c>
      <c r="R11" s="1" t="s">
        <v>147</v>
      </c>
      <c r="S11" s="1" t="s">
        <v>108</v>
      </c>
      <c r="T11" s="1" t="s">
        <v>109</v>
      </c>
      <c r="U11" s="1" t="s">
        <v>110</v>
      </c>
      <c r="V11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2022-09-14T01:10:06Z</dcterms:created>
  <dcterms:modified xsi:type="dcterms:W3CDTF">2022-09-14T01:21:52Z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B575DCFEFA784475B1CE6EF44D36153A</vt:lpwstr>
  </property>
  <property fmtid="{D5CDD505-2E9C-101B-9397-08002B2CF9AE}" pid="3" name="KSOProductBuildVer">
    <vt:lpwstr>2052-11.1.0.12358</vt:lpwstr>
  </property>
</Properties>
</file>