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对账!$A$1:$H$10</definedName>
  </definedNames>
  <calcPr calcId="144525"/>
</workbook>
</file>

<file path=xl/sharedStrings.xml><?xml version="1.0" encoding="utf-8"?>
<sst xmlns="http://schemas.openxmlformats.org/spreadsheetml/2006/main" count="576" uniqueCount="159">
  <si>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</si>
  <si>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</si>
  <si>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</si>
  <si>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</si>
  <si>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</si>
  <si>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</si>
  <si>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</si>
  <si>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</si>
  <si>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</si>
  <si>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20220912-20220918</t>
  </si>
  <si>
    <t>广州汇登信息科技有限公司（预付）</t>
  </si>
  <si>
    <t>4368148</t>
  </si>
  <si>
    <t>3668.00</t>
  </si>
  <si>
    <t>-403.00</t>
  </si>
  <si>
    <t>0.00</t>
  </si>
  <si>
    <t>3265.00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</si>
  <si>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</si>
  <si>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</si>
  <si>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</si>
  <si>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</si>
  <si>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</si>
  <si>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</si>
  <si>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</si>
  <si>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</si>
  <si>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</si>
  <si>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</si>
  <si>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</si>
  <si>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</si>
  <si>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</si>
  <si>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</si>
  <si>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</si>
  <si>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</si>
  <si>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4890921051074185985</t>
  </si>
  <si>
    <t>广州大学城雅乐轩酒店</t>
  </si>
  <si>
    <t>广州市</t>
  </si>
  <si>
    <t>本期应结</t>
  </si>
  <si>
    <t>2022-09-16~2022-09-17</t>
  </si>
  <si>
    <t>快活乐窝双床</t>
  </si>
  <si>
    <t>邓国权</t>
  </si>
  <si>
    <t>1</t>
  </si>
  <si>
    <t>底价结算</t>
  </si>
  <si>
    <t>404.00</t>
  </si>
  <si>
    <t>45.00</t>
  </si>
  <si>
    <t/>
  </si>
  <si>
    <t>74741080</t>
  </si>
  <si>
    <t>4890921050390223682</t>
  </si>
  <si>
    <t>李钰淇</t>
  </si>
  <si>
    <t>74530506</t>
  </si>
  <si>
    <t>4890921040890051992</t>
  </si>
  <si>
    <t>陈熙</t>
  </si>
  <si>
    <t>71720352</t>
  </si>
  <si>
    <t>4890921050369967676</t>
  </si>
  <si>
    <t>唐润峰</t>
  </si>
  <si>
    <t>74333899</t>
  </si>
  <si>
    <t>4890921045834623824</t>
  </si>
  <si>
    <t>张莉</t>
  </si>
  <si>
    <t>74002283</t>
  </si>
  <si>
    <t>4890921057095712488</t>
  </si>
  <si>
    <t>2022-09-17~2022-09-18</t>
  </si>
  <si>
    <t>蔡婵英</t>
  </si>
  <si>
    <t>403.00</t>
  </si>
  <si>
    <t>-45.00</t>
  </si>
  <si>
    <t>111</t>
  </si>
  <si>
    <t>4890921054510197144</t>
  </si>
  <si>
    <t>4890921039397298425</t>
  </si>
  <si>
    <t>快活乐窝大床</t>
  </si>
  <si>
    <t>黄睿帆</t>
  </si>
  <si>
    <t>421.00</t>
  </si>
  <si>
    <t>47.00</t>
  </si>
  <si>
    <t>71733597</t>
  </si>
  <si>
    <t>4890921054530177438</t>
  </si>
  <si>
    <t>林立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</si>
  <si>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</si>
  <si>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</si>
  <si>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</si>
  <si>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</si>
  <si>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</si>
  <si>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</si>
  <si>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</si>
  <si>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</si>
  <si>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</si>
  <si>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</si>
  <si>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-448.00</t>
  </si>
  <si>
    <t>已确认</t>
  </si>
  <si>
    <t>商家承担优惠</t>
  </si>
  <si>
    <t>活动名称</t>
  </si>
  <si>
    <t>活动ID</t>
  </si>
  <si>
    <t>新客专享酒店红包</t>
  </si>
  <si>
    <t>333468100304276791</t>
  </si>
  <si>
    <t>332339100305243233</t>
  </si>
  <si>
    <t>【省钱月卡】酒店特惠红包</t>
  </si>
  <si>
    <t>369672100308809776</t>
  </si>
  <si>
    <t>360649100306660394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</si>
  <si>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</si>
  <si>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</si>
  <si>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</si>
  <si>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</si>
  <si>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</si>
  <si>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</si>
  <si>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</si>
  <si>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</si>
  <si>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</si>
  <si>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</si>
  <si>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</si>
  <si>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</si>
  <si>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</si>
  <si>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</si>
  <si>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A220920142220481</t>
  </si>
  <si>
    <t>总计：3265元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</si>
  <si>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</si>
  <si>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</si>
  <si>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</si>
  <si>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</si>
  <si>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</si>
  <si>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</si>
  <si>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</si>
  <si>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</si>
  <si>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</si>
  <si>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</si>
  <si>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</si>
  <si>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</si>
  <si>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</si>
  <si>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</si>
  <si>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</si>
  <si>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</si>
  <si>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</si>
  <si>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</si>
  <si>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</si>
  <si>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</si>
  <si>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</si>
  <si>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</si>
  <si>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2695435</t>
  </si>
  <si>
    <t>2022-09-18</t>
  </si>
  <si>
    <t>退房日周结</t>
  </si>
  <si>
    <t>RMB</t>
  </si>
  <si>
    <t>0</t>
  </si>
  <si>
    <t>美团国内EBK</t>
  </si>
  <si>
    <t>01.011001</t>
  </si>
  <si>
    <t>2022-09-17 08:20:08</t>
  </si>
  <si>
    <t>广州汇登信息科技有限公司</t>
  </si>
  <si>
    <t>直采</t>
  </si>
  <si>
    <t>中国</t>
  </si>
  <si>
    <t>2022-09-16</t>
  </si>
  <si>
    <t>2695018</t>
  </si>
  <si>
    <t>2022-09-16 22:36:04</t>
  </si>
  <si>
    <t>2694867</t>
  </si>
  <si>
    <t>2022-09-16 21:10:02</t>
  </si>
  <si>
    <t>2694675</t>
  </si>
  <si>
    <t>2022-09-16 18:07:28</t>
  </si>
  <si>
    <t>2694370</t>
  </si>
  <si>
    <t>2022-09-16 14:54:35</t>
  </si>
  <si>
    <t>2693904</t>
  </si>
  <si>
    <t>2022-09-16 09:45:06</t>
  </si>
  <si>
    <t>2022-09-15</t>
  </si>
  <si>
    <t>2692402</t>
  </si>
  <si>
    <t>2022-09-15 10:34:28</t>
  </si>
  <si>
    <t>2691945</t>
  </si>
  <si>
    <t>陈 熙</t>
  </si>
  <si>
    <t>2022-09-15 00:16:28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</si>
</sst>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46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14</v>
      </c>
      <c r="N3" t="s">
        <v>14</v>
      </c>
      <c r="O3" t="s">
        <v>14</v>
      </c>
      <c r="P3" t="s">
        <v>14</v>
      </c>
      <c r="Q3" t="s">
        <v>43</v>
      </c>
      <c r="R3" t="s">
        <v>47</v>
      </c>
      <c r="S3" t="s">
        <v>43</v>
      </c>
    </row>
    <row r="4" spans="1:19">
      <c r="A4" t="s">
        <v>48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49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14</v>
      </c>
      <c r="N4" t="s">
        <v>14</v>
      </c>
      <c r="O4" t="s">
        <v>14</v>
      </c>
      <c r="P4" t="s">
        <v>14</v>
      </c>
      <c r="Q4" t="s">
        <v>43</v>
      </c>
      <c r="R4" t="s">
        <v>50</v>
      </c>
      <c r="S4" t="s">
        <v>43</v>
      </c>
    </row>
    <row r="5" spans="1:19">
      <c r="A5" t="s">
        <v>51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52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14</v>
      </c>
      <c r="N5" t="s">
        <v>14</v>
      </c>
      <c r="O5" t="s">
        <v>14</v>
      </c>
      <c r="P5" t="s">
        <v>14</v>
      </c>
      <c r="Q5" t="s">
        <v>43</v>
      </c>
      <c r="R5" t="s">
        <v>53</v>
      </c>
      <c r="S5" t="s">
        <v>43</v>
      </c>
    </row>
    <row r="6" spans="1:19">
      <c r="A6" t="s">
        <v>54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 t="s">
        <v>55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14</v>
      </c>
      <c r="N6" t="s">
        <v>14</v>
      </c>
      <c r="O6" t="s">
        <v>14</v>
      </c>
      <c r="P6" t="s">
        <v>14</v>
      </c>
      <c r="Q6" t="s">
        <v>43</v>
      </c>
      <c r="R6" t="s">
        <v>56</v>
      </c>
      <c r="S6" t="s">
        <v>43</v>
      </c>
    </row>
    <row r="7" spans="1:19">
      <c r="A7" t="s">
        <v>57</v>
      </c>
      <c r="B7" t="s">
        <v>33</v>
      </c>
      <c r="C7" t="s">
        <v>34</v>
      </c>
      <c r="D7" t="s">
        <v>35</v>
      </c>
      <c r="E7" t="s">
        <v>58</v>
      </c>
      <c r="F7" t="s">
        <v>37</v>
      </c>
      <c r="G7" t="s">
        <v>59</v>
      </c>
      <c r="H7" t="s">
        <v>39</v>
      </c>
      <c r="I7" t="s">
        <v>40</v>
      </c>
      <c r="J7" t="s">
        <v>14</v>
      </c>
      <c r="K7" t="s">
        <v>60</v>
      </c>
      <c r="L7" t="s">
        <v>42</v>
      </c>
      <c r="M7" t="s">
        <v>61</v>
      </c>
      <c r="N7" t="s">
        <v>14</v>
      </c>
      <c r="O7" t="s">
        <v>13</v>
      </c>
      <c r="P7" t="s">
        <v>14</v>
      </c>
      <c r="Q7" t="s">
        <v>43</v>
      </c>
      <c r="R7" t="s">
        <v>62</v>
      </c>
      <c r="S7" t="s">
        <v>43</v>
      </c>
    </row>
    <row r="8" spans="1:19">
      <c r="A8" t="s">
        <v>63</v>
      </c>
      <c r="B8" t="s">
        <v>33</v>
      </c>
      <c r="C8" t="s">
        <v>34</v>
      </c>
      <c r="D8" t="s">
        <v>35</v>
      </c>
      <c r="E8" t="s">
        <v>58</v>
      </c>
      <c r="F8" t="s">
        <v>37</v>
      </c>
      <c r="G8" t="s">
        <v>49</v>
      </c>
      <c r="H8" t="s">
        <v>39</v>
      </c>
      <c r="I8" t="s">
        <v>40</v>
      </c>
      <c r="J8" t="s">
        <v>60</v>
      </c>
      <c r="K8" t="s">
        <v>60</v>
      </c>
      <c r="L8" t="s">
        <v>42</v>
      </c>
      <c r="M8" t="s">
        <v>14</v>
      </c>
      <c r="N8" t="s">
        <v>14</v>
      </c>
      <c r="O8" t="s">
        <v>14</v>
      </c>
      <c r="P8" t="s">
        <v>14</v>
      </c>
      <c r="Q8" t="s">
        <v>43</v>
      </c>
      <c r="R8" t="s">
        <v>43</v>
      </c>
      <c r="S8" t="s">
        <v>43</v>
      </c>
    </row>
    <row r="9" spans="1:19">
      <c r="A9" t="s">
        <v>64</v>
      </c>
      <c r="B9" t="s">
        <v>33</v>
      </c>
      <c r="C9" t="s">
        <v>34</v>
      </c>
      <c r="D9" t="s">
        <v>35</v>
      </c>
      <c r="E9" t="s">
        <v>58</v>
      </c>
      <c r="F9" t="s">
        <v>65</v>
      </c>
      <c r="G9" t="s">
        <v>66</v>
      </c>
      <c r="H9" t="s">
        <v>39</v>
      </c>
      <c r="I9" t="s">
        <v>40</v>
      </c>
      <c r="J9" t="s">
        <v>67</v>
      </c>
      <c r="K9" t="s">
        <v>67</v>
      </c>
      <c r="L9" t="s">
        <v>68</v>
      </c>
      <c r="M9" t="s">
        <v>14</v>
      </c>
      <c r="N9" t="s">
        <v>14</v>
      </c>
      <c r="O9" t="s">
        <v>14</v>
      </c>
      <c r="P9" t="s">
        <v>14</v>
      </c>
      <c r="Q9" t="s">
        <v>43</v>
      </c>
      <c r="R9" t="s">
        <v>69</v>
      </c>
      <c r="S9" t="s">
        <v>43</v>
      </c>
    </row>
    <row r="10" spans="1:19">
      <c r="A10" t="s">
        <v>70</v>
      </c>
      <c r="B10" t="s">
        <v>33</v>
      </c>
      <c r="C10" t="s">
        <v>34</v>
      </c>
      <c r="D10" t="s">
        <v>35</v>
      </c>
      <c r="E10" t="s">
        <v>58</v>
      </c>
      <c r="F10" t="s">
        <v>65</v>
      </c>
      <c r="G10" t="s">
        <v>71</v>
      </c>
      <c r="H10" t="s">
        <v>39</v>
      </c>
      <c r="I10" t="s">
        <v>40</v>
      </c>
      <c r="J10" t="s">
        <v>67</v>
      </c>
      <c r="K10" t="s">
        <v>67</v>
      </c>
      <c r="L10" t="s">
        <v>68</v>
      </c>
      <c r="M10" t="s">
        <v>14</v>
      </c>
      <c r="N10" t="s">
        <v>14</v>
      </c>
      <c r="O10" t="s">
        <v>14</v>
      </c>
      <c r="P10" t="s">
        <v>14</v>
      </c>
      <c r="Q10" t="s">
        <v>43</v>
      </c>
      <c r="R10" t="s">
        <v>62</v>
      </c>
      <c r="S10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72</v>
      </c>
      <c r="D1" t="s">
        <v>73</v>
      </c>
      <c r="E1" t="s">
        <v>20</v>
      </c>
      <c r="F1" t="s">
        <v>21</v>
      </c>
      <c r="G1" t="s">
        <v>22</v>
      </c>
      <c r="H1" t="s">
        <v>74</v>
      </c>
      <c r="I1" t="s">
        <v>24</v>
      </c>
      <c r="J1" t="s">
        <v>75</v>
      </c>
      <c r="K1" t="s">
        <v>76</v>
      </c>
      <c r="L1" t="s">
        <v>77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78</v>
      </c>
    </row>
    <row r="2" spans="1:18">
      <c r="A2" t="s">
        <v>33</v>
      </c>
      <c r="B2" t="s">
        <v>43</v>
      </c>
      <c r="C2" t="s">
        <v>57</v>
      </c>
      <c r="D2" t="s">
        <v>79</v>
      </c>
      <c r="E2" t="s">
        <v>58</v>
      </c>
      <c r="F2" t="s">
        <v>37</v>
      </c>
      <c r="G2" t="s">
        <v>59</v>
      </c>
      <c r="H2" t="s">
        <v>39</v>
      </c>
      <c r="I2" t="s">
        <v>40</v>
      </c>
      <c r="J2" t="s">
        <v>80</v>
      </c>
      <c r="K2" t="s">
        <v>81</v>
      </c>
      <c r="L2" t="s">
        <v>82</v>
      </c>
      <c r="M2" t="s">
        <v>61</v>
      </c>
      <c r="N2" t="s">
        <v>13</v>
      </c>
      <c r="O2" t="s">
        <v>43</v>
      </c>
      <c r="P2" t="s">
        <v>62</v>
      </c>
      <c r="Q2" t="s">
        <v>43</v>
      </c>
      <c r="R2" t="s">
        <v>83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3.5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72</v>
      </c>
      <c r="D1" t="s">
        <v>73</v>
      </c>
      <c r="E1" t="s">
        <v>20</v>
      </c>
      <c r="F1" t="s">
        <v>21</v>
      </c>
      <c r="G1" t="s">
        <v>22</v>
      </c>
      <c r="H1" t="s">
        <v>24</v>
      </c>
      <c r="I1" t="s">
        <v>84</v>
      </c>
      <c r="J1" t="s">
        <v>85</v>
      </c>
      <c r="K1" t="s">
        <v>86</v>
      </c>
      <c r="L1" t="s">
        <v>29</v>
      </c>
      <c r="M1" t="s">
        <v>30</v>
      </c>
      <c r="N1" t="s">
        <v>31</v>
      </c>
      <c r="O1" t="s">
        <v>78</v>
      </c>
    </row>
    <row r="2" spans="1:15">
      <c r="A2" t="s">
        <v>33</v>
      </c>
      <c r="B2" t="s">
        <v>43</v>
      </c>
      <c r="C2" t="s">
        <v>32</v>
      </c>
      <c r="D2" t="s">
        <v>79</v>
      </c>
      <c r="E2" t="s">
        <v>36</v>
      </c>
      <c r="F2" t="s">
        <v>37</v>
      </c>
      <c r="G2" t="s">
        <v>38</v>
      </c>
      <c r="H2" t="s">
        <v>43</v>
      </c>
      <c r="I2" t="s">
        <v>14</v>
      </c>
      <c r="J2" t="s">
        <v>87</v>
      </c>
      <c r="K2" t="s">
        <v>88</v>
      </c>
      <c r="L2" t="s">
        <v>43</v>
      </c>
      <c r="M2" t="s">
        <v>44</v>
      </c>
      <c r="N2" t="s">
        <v>43</v>
      </c>
      <c r="O2" t="s">
        <v>83</v>
      </c>
    </row>
    <row r="3" spans="1:15">
      <c r="A3" t="s">
        <v>33</v>
      </c>
      <c r="B3" t="s">
        <v>43</v>
      </c>
      <c r="C3" t="s">
        <v>54</v>
      </c>
      <c r="D3" t="s">
        <v>79</v>
      </c>
      <c r="E3" t="s">
        <v>36</v>
      </c>
      <c r="F3" t="s">
        <v>37</v>
      </c>
      <c r="G3" t="s">
        <v>55</v>
      </c>
      <c r="H3" t="s">
        <v>43</v>
      </c>
      <c r="I3" t="s">
        <v>14</v>
      </c>
      <c r="J3" t="s">
        <v>87</v>
      </c>
      <c r="K3" t="s">
        <v>89</v>
      </c>
      <c r="L3" t="s">
        <v>43</v>
      </c>
      <c r="M3" t="s">
        <v>56</v>
      </c>
      <c r="N3" t="s">
        <v>43</v>
      </c>
      <c r="O3" t="s">
        <v>83</v>
      </c>
    </row>
    <row r="4" spans="1:15">
      <c r="A4" t="s">
        <v>33</v>
      </c>
      <c r="B4" t="s">
        <v>43</v>
      </c>
      <c r="C4" t="s">
        <v>63</v>
      </c>
      <c r="D4" t="s">
        <v>79</v>
      </c>
      <c r="E4" t="s">
        <v>58</v>
      </c>
      <c r="F4" t="s">
        <v>37</v>
      </c>
      <c r="G4" t="s">
        <v>49</v>
      </c>
      <c r="H4" t="s">
        <v>43</v>
      </c>
      <c r="I4" t="s">
        <v>14</v>
      </c>
      <c r="J4" t="s">
        <v>90</v>
      </c>
      <c r="K4" t="s">
        <v>91</v>
      </c>
      <c r="L4" t="s">
        <v>43</v>
      </c>
      <c r="M4" t="s">
        <v>43</v>
      </c>
      <c r="N4" t="s">
        <v>43</v>
      </c>
      <c r="O4" t="s">
        <v>83</v>
      </c>
    </row>
    <row r="5" spans="1:15">
      <c r="A5" t="s">
        <v>33</v>
      </c>
      <c r="B5" t="s">
        <v>43</v>
      </c>
      <c r="C5" t="s">
        <v>70</v>
      </c>
      <c r="D5" t="s">
        <v>79</v>
      </c>
      <c r="E5" t="s">
        <v>58</v>
      </c>
      <c r="F5" t="s">
        <v>65</v>
      </c>
      <c r="G5" t="s">
        <v>71</v>
      </c>
      <c r="H5" t="s">
        <v>43</v>
      </c>
      <c r="I5" t="s">
        <v>14</v>
      </c>
      <c r="J5" t="s">
        <v>90</v>
      </c>
      <c r="K5" t="s">
        <v>92</v>
      </c>
      <c r="L5" t="s">
        <v>43</v>
      </c>
      <c r="M5" t="s">
        <v>62</v>
      </c>
      <c r="N5" t="s">
        <v>43</v>
      </c>
      <c r="O5" t="s">
        <v>83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93</v>
      </c>
      <c r="B1" t="s">
        <v>94</v>
      </c>
      <c r="C1" t="s">
        <v>6</v>
      </c>
      <c r="D1" t="s">
        <v>95</v>
      </c>
      <c r="E1" t="s">
        <v>96</v>
      </c>
      <c r="F1" t="s">
        <v>97</v>
      </c>
      <c r="G1" t="s">
        <v>98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K29" sqref="K29"/>
    </sheetView>
  </sheetViews>
  <sheetFormatPr defaultColWidth="8.83333333333333" defaultRowHeight="13.5" outlineLevelRow="1"/>
  <sheetData>
    <row r="1" spans="1:10">
      <c r="A1" t="s">
        <v>17</v>
      </c>
      <c r="B1" t="s">
        <v>99</v>
      </c>
      <c r="C1" t="s">
        <v>72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8"/>
  <sheetViews>
    <sheetView tabSelected="1" workbookViewId="0">
      <selection activeCell="A20" sqref="A20"/>
    </sheetView>
  </sheetViews>
  <sheetFormatPr defaultColWidth="8.83333333333333" defaultRowHeight="13.5" outlineLevelCol="7"/>
  <cols>
    <col min="1" max="1" width="25.75" customWidth="1"/>
    <col min="2" max="2" width="28.125" customWidth="1"/>
  </cols>
  <sheetData>
    <row r="1" spans="1:7">
      <c r="A1" t="s">
        <v>16</v>
      </c>
      <c r="B1" t="s">
        <v>20</v>
      </c>
      <c r="C1" t="s">
        <v>8</v>
      </c>
      <c r="G1" t="s">
        <v>106</v>
      </c>
    </row>
    <row r="2" spans="1:8">
      <c r="A2" t="s">
        <v>32</v>
      </c>
      <c r="B2" t="s">
        <v>36</v>
      </c>
      <c r="C2" s="3">
        <v>404</v>
      </c>
      <c r="D2" t="str">
        <f>VLOOKUP(A2,HOP!A:L,12,0)</f>
        <v>404.00</v>
      </c>
      <c r="E2" t="str">
        <f>VLOOKUP(A2,HOP!A:C,3,0)</f>
        <v>2694867</v>
      </c>
      <c r="F2">
        <f>C2-D2</f>
        <v>0</v>
      </c>
      <c r="G2" t="str">
        <f>$G$1&amp;E2</f>
        <v>，2694867</v>
      </c>
      <c r="H2" t="str">
        <f>VLOOKUP(A2,HOP!A:U,21,0)</f>
        <v>直采</v>
      </c>
    </row>
    <row r="3" spans="1:8">
      <c r="A3" t="s">
        <v>45</v>
      </c>
      <c r="B3" t="s">
        <v>36</v>
      </c>
      <c r="C3" s="3">
        <v>404</v>
      </c>
      <c r="D3" t="str">
        <f>VLOOKUP(A3,HOP!A:L,12,0)</f>
        <v>404.00</v>
      </c>
      <c r="E3" t="str">
        <f>VLOOKUP(A3,HOP!A:C,3,0)</f>
        <v>2694675</v>
      </c>
      <c r="F3">
        <f t="shared" ref="F3:F10" si="0">C3-D3</f>
        <v>0</v>
      </c>
      <c r="G3" t="str">
        <f t="shared" ref="G3:G10" si="1">$G$1&amp;E3</f>
        <v>，2694675</v>
      </c>
      <c r="H3" t="str">
        <f>VLOOKUP(A3,HOP!A:U,21,0)</f>
        <v>直采</v>
      </c>
    </row>
    <row r="4" spans="1:8">
      <c r="A4" t="s">
        <v>48</v>
      </c>
      <c r="B4" t="s">
        <v>36</v>
      </c>
      <c r="C4" s="3">
        <v>404</v>
      </c>
      <c r="D4" t="str">
        <f>VLOOKUP(A4,HOP!A:L,12,0)</f>
        <v>404.00</v>
      </c>
      <c r="E4" t="str">
        <f>VLOOKUP(A4,HOP!A:C,3,0)</f>
        <v>2691945</v>
      </c>
      <c r="F4">
        <f t="shared" si="0"/>
        <v>0</v>
      </c>
      <c r="G4" t="str">
        <f t="shared" si="1"/>
        <v>，2691945</v>
      </c>
      <c r="H4" t="str">
        <f>VLOOKUP(A4,HOP!A:U,21,0)</f>
        <v>直采</v>
      </c>
    </row>
    <row r="5" spans="1:8">
      <c r="A5" t="s">
        <v>51</v>
      </c>
      <c r="B5" t="s">
        <v>36</v>
      </c>
      <c r="C5" s="3">
        <v>404</v>
      </c>
      <c r="D5" t="str">
        <f>VLOOKUP(A5,HOP!A:L,12,0)</f>
        <v>404.00</v>
      </c>
      <c r="E5" t="str">
        <f>VLOOKUP(A5,HOP!A:C,3,0)</f>
        <v>2694370</v>
      </c>
      <c r="F5">
        <f t="shared" si="0"/>
        <v>0</v>
      </c>
      <c r="G5" t="str">
        <f t="shared" si="1"/>
        <v>，2694370</v>
      </c>
      <c r="H5" t="str">
        <f>VLOOKUP(A5,HOP!A:U,21,0)</f>
        <v>直采</v>
      </c>
    </row>
    <row r="6" spans="1:8">
      <c r="A6" t="s">
        <v>54</v>
      </c>
      <c r="B6" t="s">
        <v>36</v>
      </c>
      <c r="C6" s="3">
        <v>404</v>
      </c>
      <c r="D6" t="str">
        <f>VLOOKUP(A6,HOP!A:L,12,0)</f>
        <v>404.00</v>
      </c>
      <c r="E6" t="str">
        <f>VLOOKUP(A6,HOP!A:C,3,0)</f>
        <v>2693904</v>
      </c>
      <c r="F6">
        <f t="shared" si="0"/>
        <v>0</v>
      </c>
      <c r="G6" t="str">
        <f t="shared" si="1"/>
        <v>，2693904</v>
      </c>
      <c r="H6" t="str">
        <f>VLOOKUP(A6,HOP!A:U,21,0)</f>
        <v>直采</v>
      </c>
    </row>
    <row r="7" hidden="1" spans="1:8">
      <c r="A7" t="s">
        <v>57</v>
      </c>
      <c r="B7" t="s">
        <v>58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spans="1:8">
      <c r="A8" t="s">
        <v>63</v>
      </c>
      <c r="B8" t="s">
        <v>58</v>
      </c>
      <c r="C8" s="3">
        <v>403</v>
      </c>
      <c r="D8" t="str">
        <f>VLOOKUP(A8,HOP!A:L,12,0)</f>
        <v>403.00</v>
      </c>
      <c r="E8" t="str">
        <f>VLOOKUP(A8,HOP!A:C,3,0)</f>
        <v>2695018</v>
      </c>
      <c r="F8">
        <f t="shared" si="0"/>
        <v>0</v>
      </c>
      <c r="G8" t="str">
        <f t="shared" si="1"/>
        <v>，2695018</v>
      </c>
      <c r="H8" t="str">
        <f>VLOOKUP(A8,HOP!A:U,21,0)</f>
        <v>直采</v>
      </c>
    </row>
    <row r="9" spans="1:8">
      <c r="A9" t="s">
        <v>64</v>
      </c>
      <c r="B9" t="s">
        <v>58</v>
      </c>
      <c r="C9" s="3">
        <v>421</v>
      </c>
      <c r="D9" t="str">
        <f>VLOOKUP(A9,HOP!A:L,12,0)</f>
        <v>421.00</v>
      </c>
      <c r="E9" t="str">
        <f>VLOOKUP(A9,HOP!A:C,3,0)</f>
        <v>2692402</v>
      </c>
      <c r="F9">
        <f t="shared" si="0"/>
        <v>0</v>
      </c>
      <c r="G9" t="str">
        <f t="shared" si="1"/>
        <v>，2692402</v>
      </c>
      <c r="H9" t="str">
        <f>VLOOKUP(A9,HOP!A:U,21,0)</f>
        <v>直采</v>
      </c>
    </row>
    <row r="10" spans="1:8">
      <c r="A10" t="s">
        <v>70</v>
      </c>
      <c r="B10" t="s">
        <v>58</v>
      </c>
      <c r="C10" s="3">
        <v>421</v>
      </c>
      <c r="D10" t="str">
        <f>VLOOKUP(A10,HOP!A:L,12,0)</f>
        <v>421.00</v>
      </c>
      <c r="E10" t="str">
        <f>VLOOKUP(A10,HOP!A:C,3,0)</f>
        <v>2695435</v>
      </c>
      <c r="F10">
        <f t="shared" si="0"/>
        <v>0</v>
      </c>
      <c r="G10" t="str">
        <f t="shared" si="1"/>
        <v>，2695435</v>
      </c>
      <c r="H10" t="str">
        <f>VLOOKUP(A10,HOP!A:U,21,0)</f>
        <v>直采</v>
      </c>
    </row>
    <row r="12" spans="3:3">
      <c r="C12">
        <f>SUM(C2:C11)</f>
        <v>3265</v>
      </c>
    </row>
    <row r="13" spans="3:3">
      <c r="C13" t="s">
        <v>15</v>
      </c>
    </row>
    <row r="17" spans="1:1">
      <c r="A17" t="s">
        <v>107</v>
      </c>
    </row>
    <row r="18" spans="1:1">
      <c r="A18" t="s">
        <v>108</v>
      </c>
    </row>
  </sheetData>
  <autoFilter ref="A1:H10">
    <filterColumn colId="2">
      <filters>
        <filter val="421"/>
        <filter val="403"/>
        <filter val="404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17</v>
      </c>
      <c r="E1" s="2" t="s">
        <v>112</v>
      </c>
      <c r="F1" s="2" t="s">
        <v>113</v>
      </c>
      <c r="G1" s="2" t="s">
        <v>114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1" t="s">
        <v>70</v>
      </c>
      <c r="B2" s="1" t="s">
        <v>130</v>
      </c>
      <c r="C2" s="1" t="s">
        <v>131</v>
      </c>
      <c r="D2" s="1" t="s">
        <v>33</v>
      </c>
      <c r="E2" s="1" t="s">
        <v>71</v>
      </c>
      <c r="F2" s="1" t="s">
        <v>130</v>
      </c>
      <c r="G2" s="1" t="s">
        <v>132</v>
      </c>
      <c r="H2" s="1" t="s">
        <v>133</v>
      </c>
      <c r="I2" s="1" t="s">
        <v>67</v>
      </c>
      <c r="J2" s="1" t="s">
        <v>134</v>
      </c>
      <c r="K2" s="1" t="s">
        <v>67</v>
      </c>
      <c r="L2" s="1" t="s">
        <v>67</v>
      </c>
      <c r="M2" s="1" t="s">
        <v>135</v>
      </c>
      <c r="N2" s="1" t="s">
        <v>135</v>
      </c>
      <c r="O2" s="1" t="s">
        <v>14</v>
      </c>
      <c r="P2" s="1" t="s">
        <v>136</v>
      </c>
      <c r="Q2" s="1" t="s">
        <v>137</v>
      </c>
      <c r="R2" s="1" t="s">
        <v>138</v>
      </c>
      <c r="S2" s="1" t="s">
        <v>81</v>
      </c>
      <c r="T2" s="1" t="s">
        <v>139</v>
      </c>
      <c r="U2" s="1" t="s">
        <v>140</v>
      </c>
      <c r="V2" s="1" t="s">
        <v>141</v>
      </c>
    </row>
    <row r="3" s="1" customFormat="1" spans="1:22">
      <c r="A3" s="1" t="s">
        <v>63</v>
      </c>
      <c r="B3" s="1" t="s">
        <v>142</v>
      </c>
      <c r="C3" s="1" t="s">
        <v>143</v>
      </c>
      <c r="D3" s="1" t="s">
        <v>33</v>
      </c>
      <c r="E3" s="1" t="s">
        <v>49</v>
      </c>
      <c r="F3" s="1" t="s">
        <v>130</v>
      </c>
      <c r="G3" s="1" t="s">
        <v>132</v>
      </c>
      <c r="H3" s="1" t="s">
        <v>133</v>
      </c>
      <c r="I3" s="1" t="s">
        <v>60</v>
      </c>
      <c r="J3" s="1" t="s">
        <v>134</v>
      </c>
      <c r="K3" s="1" t="s">
        <v>60</v>
      </c>
      <c r="L3" s="1" t="s">
        <v>60</v>
      </c>
      <c r="M3" s="1" t="s">
        <v>135</v>
      </c>
      <c r="N3" s="1" t="s">
        <v>135</v>
      </c>
      <c r="O3" s="1" t="s">
        <v>14</v>
      </c>
      <c r="P3" s="1" t="s">
        <v>136</v>
      </c>
      <c r="Q3" s="1" t="s">
        <v>137</v>
      </c>
      <c r="R3" s="1" t="s">
        <v>144</v>
      </c>
      <c r="S3" s="1" t="s">
        <v>81</v>
      </c>
      <c r="T3" s="1" t="s">
        <v>139</v>
      </c>
      <c r="U3" s="1" t="s">
        <v>140</v>
      </c>
      <c r="V3" s="1" t="s">
        <v>141</v>
      </c>
    </row>
    <row r="4" s="1" customFormat="1" spans="1:22">
      <c r="A4" s="1" t="s">
        <v>32</v>
      </c>
      <c r="B4" s="1" t="s">
        <v>142</v>
      </c>
      <c r="C4" s="1" t="s">
        <v>145</v>
      </c>
      <c r="D4" s="1" t="s">
        <v>33</v>
      </c>
      <c r="E4" s="1" t="s">
        <v>38</v>
      </c>
      <c r="F4" s="1" t="s">
        <v>142</v>
      </c>
      <c r="G4" s="1" t="s">
        <v>130</v>
      </c>
      <c r="H4" s="1" t="s">
        <v>133</v>
      </c>
      <c r="I4" s="1" t="s">
        <v>41</v>
      </c>
      <c r="J4" s="1" t="s">
        <v>134</v>
      </c>
      <c r="K4" s="1" t="s">
        <v>41</v>
      </c>
      <c r="L4" s="1" t="s">
        <v>41</v>
      </c>
      <c r="M4" s="1" t="s">
        <v>135</v>
      </c>
      <c r="N4" s="1" t="s">
        <v>135</v>
      </c>
      <c r="O4" s="1" t="s">
        <v>14</v>
      </c>
      <c r="P4" s="1" t="s">
        <v>136</v>
      </c>
      <c r="Q4" s="1" t="s">
        <v>137</v>
      </c>
      <c r="R4" s="1" t="s">
        <v>146</v>
      </c>
      <c r="S4" s="1" t="s">
        <v>81</v>
      </c>
      <c r="T4" s="1" t="s">
        <v>139</v>
      </c>
      <c r="U4" s="1" t="s">
        <v>140</v>
      </c>
      <c r="V4" s="1" t="s">
        <v>141</v>
      </c>
    </row>
    <row r="5" s="1" customFormat="1" spans="1:22">
      <c r="A5" s="1" t="s">
        <v>45</v>
      </c>
      <c r="B5" s="1" t="s">
        <v>142</v>
      </c>
      <c r="C5" s="1" t="s">
        <v>147</v>
      </c>
      <c r="D5" s="1" t="s">
        <v>33</v>
      </c>
      <c r="E5" s="1" t="s">
        <v>46</v>
      </c>
      <c r="F5" s="1" t="s">
        <v>142</v>
      </c>
      <c r="G5" s="1" t="s">
        <v>130</v>
      </c>
      <c r="H5" s="1" t="s">
        <v>133</v>
      </c>
      <c r="I5" s="1" t="s">
        <v>41</v>
      </c>
      <c r="J5" s="1" t="s">
        <v>134</v>
      </c>
      <c r="K5" s="1" t="s">
        <v>41</v>
      </c>
      <c r="L5" s="1" t="s">
        <v>41</v>
      </c>
      <c r="M5" s="1" t="s">
        <v>135</v>
      </c>
      <c r="N5" s="1" t="s">
        <v>135</v>
      </c>
      <c r="O5" s="1" t="s">
        <v>14</v>
      </c>
      <c r="P5" s="1" t="s">
        <v>136</v>
      </c>
      <c r="Q5" s="1" t="s">
        <v>137</v>
      </c>
      <c r="R5" s="1" t="s">
        <v>148</v>
      </c>
      <c r="S5" s="1" t="s">
        <v>81</v>
      </c>
      <c r="T5" s="1" t="s">
        <v>139</v>
      </c>
      <c r="U5" s="1" t="s">
        <v>140</v>
      </c>
      <c r="V5" s="1" t="s">
        <v>141</v>
      </c>
    </row>
    <row r="6" s="1" customFormat="1" spans="1:22">
      <c r="A6" s="1" t="s">
        <v>51</v>
      </c>
      <c r="B6" s="1" t="s">
        <v>142</v>
      </c>
      <c r="C6" s="1" t="s">
        <v>149</v>
      </c>
      <c r="D6" s="1" t="s">
        <v>33</v>
      </c>
      <c r="E6" s="1" t="s">
        <v>52</v>
      </c>
      <c r="F6" s="1" t="s">
        <v>142</v>
      </c>
      <c r="G6" s="1" t="s">
        <v>130</v>
      </c>
      <c r="H6" s="1" t="s">
        <v>133</v>
      </c>
      <c r="I6" s="1" t="s">
        <v>41</v>
      </c>
      <c r="J6" s="1" t="s">
        <v>134</v>
      </c>
      <c r="K6" s="1" t="s">
        <v>41</v>
      </c>
      <c r="L6" s="1" t="s">
        <v>41</v>
      </c>
      <c r="M6" s="1" t="s">
        <v>135</v>
      </c>
      <c r="N6" s="1" t="s">
        <v>135</v>
      </c>
      <c r="O6" s="1" t="s">
        <v>14</v>
      </c>
      <c r="P6" s="1" t="s">
        <v>136</v>
      </c>
      <c r="Q6" s="1" t="s">
        <v>137</v>
      </c>
      <c r="R6" s="1" t="s">
        <v>150</v>
      </c>
      <c r="S6" s="1" t="s">
        <v>81</v>
      </c>
      <c r="T6" s="1" t="s">
        <v>139</v>
      </c>
      <c r="U6" s="1" t="s">
        <v>140</v>
      </c>
      <c r="V6" s="1" t="s">
        <v>141</v>
      </c>
    </row>
    <row r="7" s="1" customFormat="1" spans="1:22">
      <c r="A7" s="1" t="s">
        <v>54</v>
      </c>
      <c r="B7" s="1" t="s">
        <v>142</v>
      </c>
      <c r="C7" s="1" t="s">
        <v>151</v>
      </c>
      <c r="D7" s="1" t="s">
        <v>33</v>
      </c>
      <c r="E7" s="1" t="s">
        <v>55</v>
      </c>
      <c r="F7" s="1" t="s">
        <v>142</v>
      </c>
      <c r="G7" s="1" t="s">
        <v>130</v>
      </c>
      <c r="H7" s="1" t="s">
        <v>133</v>
      </c>
      <c r="I7" s="1" t="s">
        <v>41</v>
      </c>
      <c r="J7" s="1" t="s">
        <v>134</v>
      </c>
      <c r="K7" s="1" t="s">
        <v>41</v>
      </c>
      <c r="L7" s="1" t="s">
        <v>41</v>
      </c>
      <c r="M7" s="1" t="s">
        <v>135</v>
      </c>
      <c r="N7" s="1" t="s">
        <v>135</v>
      </c>
      <c r="O7" s="1" t="s">
        <v>14</v>
      </c>
      <c r="P7" s="1" t="s">
        <v>136</v>
      </c>
      <c r="Q7" s="1" t="s">
        <v>137</v>
      </c>
      <c r="R7" s="1" t="s">
        <v>152</v>
      </c>
      <c r="S7" s="1" t="s">
        <v>81</v>
      </c>
      <c r="T7" s="1" t="s">
        <v>139</v>
      </c>
      <c r="U7" s="1" t="s">
        <v>140</v>
      </c>
      <c r="V7" s="1" t="s">
        <v>141</v>
      </c>
    </row>
    <row r="8" s="1" customFormat="1" spans="1:22">
      <c r="A8" s="1" t="s">
        <v>64</v>
      </c>
      <c r="B8" s="1" t="s">
        <v>153</v>
      </c>
      <c r="C8" s="1" t="s">
        <v>154</v>
      </c>
      <c r="D8" s="1" t="s">
        <v>33</v>
      </c>
      <c r="E8" s="1" t="s">
        <v>66</v>
      </c>
      <c r="F8" s="1" t="s">
        <v>130</v>
      </c>
      <c r="G8" s="1" t="s">
        <v>132</v>
      </c>
      <c r="H8" s="1" t="s">
        <v>133</v>
      </c>
      <c r="I8" s="1" t="s">
        <v>67</v>
      </c>
      <c r="J8" s="1" t="s">
        <v>134</v>
      </c>
      <c r="K8" s="1" t="s">
        <v>67</v>
      </c>
      <c r="L8" s="1" t="s">
        <v>67</v>
      </c>
      <c r="M8" s="1" t="s">
        <v>135</v>
      </c>
      <c r="N8" s="1" t="s">
        <v>135</v>
      </c>
      <c r="O8" s="1" t="s">
        <v>14</v>
      </c>
      <c r="P8" s="1" t="s">
        <v>136</v>
      </c>
      <c r="Q8" s="1" t="s">
        <v>137</v>
      </c>
      <c r="R8" s="1" t="s">
        <v>155</v>
      </c>
      <c r="S8" s="1" t="s">
        <v>81</v>
      </c>
      <c r="T8" s="1" t="s">
        <v>139</v>
      </c>
      <c r="U8" s="1" t="s">
        <v>140</v>
      </c>
      <c r="V8" s="1" t="s">
        <v>141</v>
      </c>
    </row>
    <row r="9" s="1" customFormat="1" spans="1:22">
      <c r="A9" s="1" t="s">
        <v>48</v>
      </c>
      <c r="B9" s="1" t="s">
        <v>153</v>
      </c>
      <c r="C9" s="1" t="s">
        <v>156</v>
      </c>
      <c r="D9" s="1" t="s">
        <v>33</v>
      </c>
      <c r="E9" s="1" t="s">
        <v>157</v>
      </c>
      <c r="F9" s="1" t="s">
        <v>142</v>
      </c>
      <c r="G9" s="1" t="s">
        <v>130</v>
      </c>
      <c r="H9" s="1" t="s">
        <v>133</v>
      </c>
      <c r="I9" s="1" t="s">
        <v>41</v>
      </c>
      <c r="J9" s="1" t="s">
        <v>134</v>
      </c>
      <c r="K9" s="1" t="s">
        <v>41</v>
      </c>
      <c r="L9" s="1" t="s">
        <v>41</v>
      </c>
      <c r="M9" s="1" t="s">
        <v>135</v>
      </c>
      <c r="N9" s="1" t="s">
        <v>135</v>
      </c>
      <c r="O9" s="1" t="s">
        <v>14</v>
      </c>
      <c r="P9" s="1" t="s">
        <v>136</v>
      </c>
      <c r="Q9" s="1" t="s">
        <v>137</v>
      </c>
      <c r="R9" s="1" t="s">
        <v>158</v>
      </c>
      <c r="S9" s="1" t="s">
        <v>81</v>
      </c>
      <c r="T9" s="1" t="s">
        <v>139</v>
      </c>
      <c r="U9" s="1" t="s">
        <v>140</v>
      </c>
      <c r="V9" s="1" t="s">
        <v>141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2022-09-20T06:21:24Z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806D32E04AA44FDE812D16559348F4A0</vt:lpwstr>
  </property>
  <property fmtid="{D5CDD505-2E9C-101B-9397-08002B2CF9AE}" pid="3" name="KSOProductBuildVer">
    <vt:lpwstr>2052-11.1.0.12358</vt:lpwstr>
  </property>
</Properties>
</file>