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<sst xmlns="http://schemas.openxmlformats.org/spreadsheetml/2006/main" count="121" uniqueCount="84">
  <si>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</si>
  <si>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</si>
  <si>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</si>
  <si>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</si>
  <si>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</si>
  <si>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</si>
  <si>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</si>
  <si>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</si>
  <si>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</si>
  <si>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</si>
  <si>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</si>
  <si>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</si>
  <si>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</si>
  <si>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</si>
  <si>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</si>
  <si>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</si>
  <si>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</si>
  <si>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</si>
  <si>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</si>
  <si>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</si>
  <si>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</si>
  <si>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</si>
  <si>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</si>
  <si>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</si>
  <si>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</si>
  <si>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18950838819	</t>
  </si>
  <si>
    <t>Ctrip</t>
  </si>
  <si>
    <t>正常</t>
  </si>
  <si>
    <t>[漳浦]翡翠湾禧月海景酒店(89052199)</t>
  </si>
  <si>
    <t>豪华海景标间&lt;超值特惠&gt;&lt;双人入住&gt;&lt;双早&gt;</t>
  </si>
  <si>
    <t>CNY</t>
  </si>
  <si>
    <t>钟鹏鑫</t>
  </si>
  <si>
    <t>CA363220927CNY</t>
  </si>
  <si>
    <t>未提现</t>
  </si>
  <si>
    <t>携程开票</t>
  </si>
  <si>
    <t xml:space="preserve">	</t>
  </si>
  <si>
    <t xml:space="preserve">999218950877347	</t>
  </si>
  <si>
    <t>[五华]五华热矿泥温泉度假村(99113525)</t>
  </si>
  <si>
    <t>标准大床房&lt;超值特惠&gt;&lt;双人入住&gt;&lt;日历房套餐高价值&gt;&lt;双早&gt;&lt;新酒店礼盒&gt;</t>
  </si>
  <si>
    <t>廖文艳</t>
  </si>
  <si>
    <t xml:space="preserve">2687629	</t>
  </si>
  <si>
    <t>，</t>
  </si>
  <si>
    <t>A220927091805481</t>
  </si>
  <si>
    <t>CNY / HKD 当前参考汇率: 1.094675687</t>
  </si>
  <si>
    <t>总计： 796.62 CNY/
872.04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</si>
  <si>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</si>
  <si>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</si>
  <si>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</si>
  <si>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</si>
  <si>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</si>
  <si>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</si>
  <si>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</si>
  <si>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</si>
  <si>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</si>
  <si>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</si>
  <si>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</si>
  <si>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</si>
  <si>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</si>
  <si>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</si>
  <si>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</si>
  <si>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</si>
  <si>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</si>
  <si>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</si>
  <si>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</si>
  <si>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2022-09-11</t>
  </si>
  <si>
    <t>2687629</t>
  </si>
  <si>
    <t>五华热矿泥温泉度假村</t>
  </si>
  <si>
    <t>2022-09-12</t>
  </si>
  <si>
    <t>退房日周结</t>
  </si>
  <si>
    <t>367.20</t>
  </si>
  <si>
    <t>RMB</t>
  </si>
  <si>
    <t>0</t>
  </si>
  <si>
    <t>0.00</t>
  </si>
  <si>
    <t>携程国内直连(DD)</t>
  </si>
  <si>
    <t>01.011249</t>
  </si>
  <si>
    <t>2022-09-11 16:40:02</t>
  </si>
  <si>
    <t>否</t>
  </si>
  <si>
    <t>汇智国际旅游发展有限公司</t>
  </si>
  <si>
    <t>直采</t>
  </si>
  <si>
    <t>中国</t>
  </si>
  <si>
    <t>2687607</t>
  </si>
  <si>
    <t>翡翠湾禧月海景酒店</t>
  </si>
  <si>
    <t>429.42</t>
  </si>
  <si>
    <t>2022-09-11 16:24:42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</si>
</sst>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12</xdr:col>
      <xdr:colOff>152400</xdr:colOff>
      <xdr:row>53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886777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44815</v>
      </c>
      <c r="G2" s="6">
        <v>44816</v>
      </c>
      <c r="H2" s="4">
        <v>1</v>
      </c>
      <c r="I2" s="4">
        <v>1</v>
      </c>
      <c r="J2" s="4">
        <v>1</v>
      </c>
      <c r="K2" s="4" t="s">
        <v>30</v>
      </c>
      <c r="L2" s="4">
        <v>429.42</v>
      </c>
      <c r="M2" s="4">
        <v>429.42</v>
      </c>
      <c r="N2" s="4" t="s">
        <v>31</v>
      </c>
      <c r="O2" s="4" t="s">
        <v>32</v>
      </c>
      <c r="P2" s="4" t="s">
        <v>33</v>
      </c>
      <c r="Q2" s="4">
        <v>0</v>
      </c>
      <c r="R2" s="7">
        <v>44815</v>
      </c>
      <c r="S2" s="6">
        <v>44831</v>
      </c>
      <c r="T2" s="4" t="s">
        <v>34</v>
      </c>
      <c r="U2" s="4">
        <v>429.42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44815</v>
      </c>
      <c r="G3" s="6">
        <v>44816</v>
      </c>
      <c r="H3" s="4">
        <v>1</v>
      </c>
      <c r="I3" s="4">
        <v>1</v>
      </c>
      <c r="J3" s="4">
        <v>1</v>
      </c>
      <c r="K3" s="4" t="s">
        <v>30</v>
      </c>
      <c r="L3" s="4">
        <v>367.2</v>
      </c>
      <c r="M3" s="4">
        <v>367.2</v>
      </c>
      <c r="N3" s="4" t="s">
        <v>39</v>
      </c>
      <c r="O3" s="4" t="s">
        <v>32</v>
      </c>
      <c r="P3" s="4" t="s">
        <v>33</v>
      </c>
      <c r="Q3" s="4">
        <v>0</v>
      </c>
      <c r="R3" s="7">
        <v>44815</v>
      </c>
      <c r="S3" s="6">
        <v>44831</v>
      </c>
      <c r="T3" s="4" t="s">
        <v>34</v>
      </c>
      <c r="U3" s="4">
        <v>367.2</v>
      </c>
      <c r="V3" s="4">
        <v>0</v>
      </c>
      <c r="W3" s="4">
        <v>0</v>
      </c>
      <c r="X3" s="4" t="s">
        <v>40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5">
        <v>18950838819</v>
      </c>
      <c r="B2" s="6">
        <v>44815</v>
      </c>
      <c r="C2" s="6">
        <v>44816</v>
      </c>
      <c r="D2" s="4">
        <v>429.42</v>
      </c>
      <c r="E2" s="4" t="str">
        <f>VLOOKUP(A2,HOP!A:L,12,0)</f>
        <v>429.42</v>
      </c>
      <c r="F2" s="4" t="str">
        <f>VLOOKUP(A2,HOP!A:C,3,0)</f>
        <v>2687607</v>
      </c>
      <c r="G2" s="4">
        <f>D2-E2</f>
        <v>0</v>
      </c>
      <c r="H2" s="4" t="str">
        <f>$H$1&amp;F2</f>
        <v>，2687607</v>
      </c>
      <c r="I2" s="4" t="str">
        <f>VLOOKUP(A2,HOP!A:U,21,0)</f>
        <v>直采</v>
      </c>
    </row>
    <row r="3" s="4" customFormat="1" spans="1:9">
      <c r="A3" s="5">
        <v>999218950877347</v>
      </c>
      <c r="B3" s="6">
        <v>44815</v>
      </c>
      <c r="C3" s="6">
        <v>44816</v>
      </c>
      <c r="D3" s="4">
        <v>367.2</v>
      </c>
      <c r="E3" s="4" t="str">
        <f>VLOOKUP(A3,HOP!A:L,12,0)</f>
        <v>367.20</v>
      </c>
      <c r="F3" s="4" t="str">
        <f>VLOOKUP(A3,HOP!A:C,3,0)</f>
        <v>2687629</v>
      </c>
      <c r="G3" s="4">
        <f>D3-E3</f>
        <v>0</v>
      </c>
      <c r="H3" s="4" t="str">
        <f>$H$1&amp;F3</f>
        <v>，2687629</v>
      </c>
      <c r="I3" s="4" t="str">
        <f>VLOOKUP(A3,HOP!A:U,21,0)</f>
        <v>直采</v>
      </c>
    </row>
    <row r="5" spans="4:4">
      <c r="D5" s="4">
        <f>SUM(D2:D4)</f>
        <v>796.62</v>
      </c>
    </row>
    <row r="11" spans="1:1">
      <c r="A11" s="4" t="s">
        <v>42</v>
      </c>
    </row>
    <row r="12" spans="1:1">
      <c r="A12" s="4" t="s">
        <v>43</v>
      </c>
    </row>
    <row r="13" spans="1:1">
      <c r="A13" s="4" t="s">
        <v>44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  <c r="V1" s="2" t="s">
        <v>63</v>
      </c>
    </row>
    <row r="2" s="1" customFormat="1" spans="1:22">
      <c r="A2" s="3">
        <v>999218950877347</v>
      </c>
      <c r="B2" s="1" t="s">
        <v>64</v>
      </c>
      <c r="C2" s="1" t="s">
        <v>65</v>
      </c>
      <c r="D2" s="1" t="s">
        <v>66</v>
      </c>
      <c r="E2" s="1" t="s">
        <v>39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  <c r="V2" s="1" t="s">
        <v>79</v>
      </c>
    </row>
    <row r="3" s="1" customFormat="1" spans="1:22">
      <c r="A3" s="3">
        <v>18950838819</v>
      </c>
      <c r="B3" s="1" t="s">
        <v>64</v>
      </c>
      <c r="C3" s="1" t="s">
        <v>80</v>
      </c>
      <c r="D3" s="1" t="s">
        <v>81</v>
      </c>
      <c r="E3" s="1" t="s">
        <v>31</v>
      </c>
      <c r="F3" s="1" t="s">
        <v>64</v>
      </c>
      <c r="G3" s="1" t="s">
        <v>67</v>
      </c>
      <c r="H3" s="1" t="s">
        <v>68</v>
      </c>
      <c r="I3" s="1" t="s">
        <v>82</v>
      </c>
      <c r="J3" s="1" t="s">
        <v>70</v>
      </c>
      <c r="K3" s="1" t="s">
        <v>82</v>
      </c>
      <c r="L3" s="1" t="s">
        <v>82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74</v>
      </c>
      <c r="R3" s="1" t="s">
        <v>83</v>
      </c>
      <c r="S3" s="1" t="s">
        <v>76</v>
      </c>
      <c r="T3" s="1" t="s">
        <v>77</v>
      </c>
      <c r="U3" s="1" t="s">
        <v>78</v>
      </c>
      <c r="V3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2022-09-27T00:50:25Z</dcterms:created>
  <dcterms:modified xsi:type="dcterms:W3CDTF">2022-09-27T01:17:13Z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A7257959B5BD4C11952C1FC7775748A6</vt:lpwstr>
  </property>
  <property fmtid="{D5CDD505-2E9C-101B-9397-08002B2CF9AE}" pid="3" name="KSOProductBuildVer">
    <vt:lpwstr>2052-11.1.0.12358</vt:lpwstr>
  </property>
</Properties>
</file>