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<sst xmlns="http://schemas.openxmlformats.org/spreadsheetml/2006/main" count="292" uniqueCount="140">
  <si>
    <t>去哪儿网酒店预付对账单</t>
  </si>
  <si>
    <t>供应商名称：</t>
  </si>
  <si>
    <t>汇趣住</t>
  </si>
  <si>
    <t>结算周期：</t>
  </si>
  <si>
    <t>2022-09-28至2022-09-29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</si>
  <si>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</si>
  <si>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</si>
  <si>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</si>
  <si>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</si>
  <si>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</si>
  <si>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</si>
  <si>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</si>
  <si>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</si>
  <si>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</si>
  <si>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</si>
  <si>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</si>
  <si>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</si>
  <si>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</si>
  <si>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</si>
  <si>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</si>
  <si>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¥666.00</t>
  </si>
  <si>
    <t>¥99.00</t>
  </si>
  <si>
    <t>¥567.00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</si>
  <si>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</si>
  <si>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</si>
  <si>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</si>
  <si>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</si>
  <si>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</si>
  <si>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</si>
  <si>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</si>
  <si>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</si>
  <si>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</si>
  <si>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</si>
  <si>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</si>
  <si>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</si>
  <si>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</si>
  <si>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</si>
  <si>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</si>
  <si>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</si>
  <si>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</si>
  <si>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</si>
  <si>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</si>
  <si>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</si>
  <si>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</si>
  <si>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</si>
  <si>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</si>
  <si>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</si>
  <si>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</si>
  <si>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</si>
  <si>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</si>
  <si>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</si>
  <si>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</si>
  <si>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</si>
  <si>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</si>
  <si>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</si>
  <si>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</si>
  <si>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</si>
  <si>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</si>
  <si>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</si>
  <si>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</si>
  <si>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</si>
  <si>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</si>
  <si>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</si>
  <si>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</si>
  <si>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</si>
  <si>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</si>
  <si>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</si>
  <si>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</si>
  <si>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</si>
  <si>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</si>
  <si>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103126966042</t>
  </si>
  <si>
    <t>酒店预付</t>
  </si>
  <si>
    <t>否</t>
  </si>
  <si>
    <t>普通</t>
  </si>
  <si>
    <t>386281200</t>
  </si>
  <si>
    <t>汉庭酒店(太原解放路万达广场店)</t>
  </si>
  <si>
    <t>1639468</t>
  </si>
  <si>
    <t>瞿诗怡</t>
  </si>
  <si>
    <t>2022-09-20</t>
  </si>
  <si>
    <t>2022-09-27</t>
  </si>
  <si>
    <t>2022-09-29</t>
  </si>
  <si>
    <t>¥443.00</t>
  </si>
  <si>
    <t>¥65.00</t>
  </si>
  <si>
    <t>¥378.00</t>
  </si>
  <si>
    <t>高级大床房</t>
  </si>
  <si>
    <t>WEBSITE</t>
  </si>
  <si>
    <t>103131342254</t>
  </si>
  <si>
    <t>384547788</t>
  </si>
  <si>
    <t>汉庭优佳酒店(杭州黄龙体育中心店)</t>
  </si>
  <si>
    <t>余霞</t>
  </si>
  <si>
    <t>2022-09-25</t>
  </si>
  <si>
    <t>2022-09-28</t>
  </si>
  <si>
    <t>¥223.00</t>
  </si>
  <si>
    <t>¥34.00</t>
  </si>
  <si>
    <t>¥189.00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</si>
  <si>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</si>
  <si>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</si>
  <si>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</si>
  <si>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</si>
  <si>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</si>
  <si>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</si>
  <si>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</si>
  <si>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</si>
  <si>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</si>
  <si>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</si>
  <si>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</si>
  <si>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A220930102922481</t>
  </si>
  <si>
    <r>
      <t>总计：</t>
    </r>
    <r>
      <rPr>
        <sz val="10"/>
        <rFont val="Arial"/>
        <charset val="134"/>
      </rPr>
      <t>567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</si>
  <si>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</si>
  <si>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</si>
  <si>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</si>
  <si>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</si>
  <si>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</si>
  <si>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</si>
  <si>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</si>
  <si>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</si>
  <si>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</si>
  <si>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</si>
  <si>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</si>
  <si>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</si>
  <si>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</si>
  <si>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</si>
  <si>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</si>
  <si>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</si>
  <si>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</si>
  <si>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</si>
  <si>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2708241</t>
  </si>
  <si>
    <t>--</t>
  </si>
  <si>
    <t>189.00</t>
  </si>
  <si>
    <t>RMB</t>
  </si>
  <si>
    <t>0</t>
  </si>
  <si>
    <t>0.00</t>
  </si>
  <si>
    <t>汇趣住国内直连</t>
  </si>
  <si>
    <t>01.011247</t>
  </si>
  <si>
    <t>2022-09-25 11:04:38</t>
  </si>
  <si>
    <t>直连</t>
  </si>
  <si>
    <t>中国</t>
  </si>
  <si>
    <t>2700455</t>
  </si>
  <si>
    <t>378.00</t>
  </si>
  <si>
    <t>2022-09-20 17:23:16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</si>
</sst>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91</v>
      </c>
      <c r="P3" s="7" t="s">
        <v>80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84</v>
      </c>
      <c r="AF3" t="s">
        <v>85</v>
      </c>
      <c r="AG3" t="s">
        <v>72</v>
      </c>
      <c r="AH3" t="s">
        <v>19</v>
      </c>
    </row>
    <row r="4" customHeight="1" spans="1:32">
      <c r="A4" s="10" t="s">
        <v>95</v>
      </c>
      <c r="B4" s="10"/>
      <c r="C4" s="10" t="s">
        <v>96</v>
      </c>
      <c r="D4" s="10"/>
      <c r="E4" s="10"/>
      <c r="F4" s="10"/>
      <c r="G4" s="10" t="s">
        <v>96</v>
      </c>
      <c r="H4" s="10" t="s">
        <v>96</v>
      </c>
      <c r="I4" s="10" t="s">
        <v>96</v>
      </c>
      <c r="J4" s="10" t="s">
        <v>96</v>
      </c>
      <c r="K4" s="10" t="s">
        <v>96</v>
      </c>
      <c r="L4" s="10" t="s">
        <v>96</v>
      </c>
      <c r="M4" s="10" t="s">
        <v>96</v>
      </c>
      <c r="N4" s="10" t="s">
        <v>96</v>
      </c>
      <c r="O4" s="10" t="s">
        <v>96</v>
      </c>
      <c r="P4" s="10" t="s">
        <v>96</v>
      </c>
      <c r="Q4" s="10"/>
      <c r="R4" s="13" t="s">
        <v>20</v>
      </c>
      <c r="S4" s="13" t="s">
        <v>19</v>
      </c>
      <c r="T4" s="10" t="s">
        <v>96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96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97</v>
      </c>
      <c r="B1" s="4" t="s">
        <v>98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99</v>
      </c>
      <c r="H1" s="4" t="s">
        <v>100</v>
      </c>
      <c r="I1" s="4" t="s">
        <v>13</v>
      </c>
      <c r="J1" s="4" t="s">
        <v>17</v>
      </c>
      <c r="K1" s="4" t="s">
        <v>18</v>
      </c>
      <c r="L1" s="9" t="s">
        <v>101</v>
      </c>
      <c r="M1" s="4" t="s">
        <v>102</v>
      </c>
      <c r="N1" s="4" t="s">
        <v>103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105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378</v>
      </c>
      <c r="E2" t="str">
        <f>VLOOKUP(A2,HOP!A:L,12,0)</f>
        <v>378.00</v>
      </c>
      <c r="F2" t="str">
        <f>VLOOKUP(A2,HOP!A:C,3,0)</f>
        <v>2700455</v>
      </c>
      <c r="G2">
        <f>D2-E2</f>
        <v>0</v>
      </c>
      <c r="H2" t="str">
        <f>$H$1&amp;F2</f>
        <v>，2700455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91</v>
      </c>
      <c r="C3" s="7" t="s">
        <v>80</v>
      </c>
      <c r="D3" s="3">
        <v>189</v>
      </c>
      <c r="E3" t="str">
        <f>VLOOKUP(A3,HOP!A:L,12,0)</f>
        <v>189.00</v>
      </c>
      <c r="F3" t="str">
        <f>VLOOKUP(A3,HOP!A:C,3,0)</f>
        <v>2708241</v>
      </c>
      <c r="G3">
        <f>D3-E3</f>
        <v>0</v>
      </c>
      <c r="H3" t="str">
        <f>$H$1&amp;F3</f>
        <v>，2708241</v>
      </c>
      <c r="I3" t="str">
        <f>VLOOKUP(A3,HOP!A:U,21,0)</f>
        <v>直连</v>
      </c>
    </row>
    <row r="5" spans="4:4">
      <c r="D5" s="3">
        <f>SUM(D2:D4)</f>
        <v>567</v>
      </c>
    </row>
    <row r="6" ht="14.25" spans="4:4">
      <c r="D6" s="8" t="s">
        <v>22</v>
      </c>
    </row>
    <row r="11" spans="1:1">
      <c r="A11" t="s">
        <v>106</v>
      </c>
    </row>
    <row r="12" spans="1:1">
      <c r="A12" s="5" t="s">
        <v>107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108</v>
      </c>
      <c r="B1" s="2" t="s">
        <v>109</v>
      </c>
      <c r="C1" s="2" t="s">
        <v>110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  <c r="U1" s="2" t="s">
        <v>124</v>
      </c>
      <c r="V1" s="2" t="s">
        <v>125</v>
      </c>
    </row>
    <row r="2" s="1" customFormat="1" spans="1:22">
      <c r="A2" s="1" t="s">
        <v>86</v>
      </c>
      <c r="B2" s="1" t="s">
        <v>90</v>
      </c>
      <c r="C2" s="1" t="s">
        <v>126</v>
      </c>
      <c r="D2" s="1" t="s">
        <v>88</v>
      </c>
      <c r="E2" s="1" t="s">
        <v>89</v>
      </c>
      <c r="F2" s="1" t="s">
        <v>91</v>
      </c>
      <c r="G2" s="1" t="s">
        <v>80</v>
      </c>
      <c r="H2" s="1" t="s">
        <v>127</v>
      </c>
      <c r="I2" s="1" t="s">
        <v>128</v>
      </c>
      <c r="J2" s="1" t="s">
        <v>129</v>
      </c>
      <c r="K2" s="1" t="s">
        <v>128</v>
      </c>
      <c r="L2" s="1" t="s">
        <v>128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72</v>
      </c>
      <c r="T2" s="1" t="s">
        <v>34</v>
      </c>
      <c r="U2" s="1" t="s">
        <v>135</v>
      </c>
      <c r="V2" s="1" t="s">
        <v>136</v>
      </c>
    </row>
    <row r="3" s="1" customFormat="1" spans="1:22">
      <c r="A3" s="1" t="s">
        <v>70</v>
      </c>
      <c r="B3" s="1" t="s">
        <v>78</v>
      </c>
      <c r="C3" s="1" t="s">
        <v>137</v>
      </c>
      <c r="D3" s="1" t="s">
        <v>75</v>
      </c>
      <c r="E3" s="1" t="s">
        <v>77</v>
      </c>
      <c r="F3" s="1" t="s">
        <v>79</v>
      </c>
      <c r="G3" s="1" t="s">
        <v>80</v>
      </c>
      <c r="H3" s="1" t="s">
        <v>127</v>
      </c>
      <c r="I3" s="1" t="s">
        <v>138</v>
      </c>
      <c r="J3" s="1" t="s">
        <v>129</v>
      </c>
      <c r="K3" s="1" t="s">
        <v>138</v>
      </c>
      <c r="L3" s="1" t="s">
        <v>138</v>
      </c>
      <c r="M3" s="1" t="s">
        <v>130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139</v>
      </c>
      <c r="S3" s="1" t="s">
        <v>72</v>
      </c>
      <c r="T3" s="1" t="s">
        <v>34</v>
      </c>
      <c r="U3" s="1" t="s">
        <v>135</v>
      </c>
      <c r="V3" s="1" t="s">
        <v>136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2022-09-30T02:28:06Z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55C11E47276949E99F8FED48EC9F1872</vt:lpwstr>
  </property>
</Properties>
</file>