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<sst xmlns="http://schemas.openxmlformats.org/spreadsheetml/2006/main" count="421" uniqueCount="165">
  <si>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</si>
  <si>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</si>
  <si>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</si>
  <si>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</si>
  <si>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</si>
  <si>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</si>
  <si>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</si>
  <si>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</si>
  <si>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</si>
  <si>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</si>
  <si>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</si>
  <si>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</si>
  <si>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</si>
  <si>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</si>
  <si>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</si>
  <si>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</si>
  <si>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</si>
  <si>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</si>
  <si>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</si>
  <si>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</si>
  <si>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</si>
  <si>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</si>
  <si>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</si>
  <si>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</si>
  <si>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</si>
  <si>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999218918567340	</t>
  </si>
  <si>
    <t>Ctrip</t>
  </si>
  <si>
    <t>正常</t>
  </si>
  <si>
    <t>[合肥]格林豪泰智选酒店(合肥滨湖世纪城店）(80895229)</t>
  </si>
  <si>
    <t>特色大床房(无窗)&lt;至多8间&gt;&lt;2人入住&gt;</t>
  </si>
  <si>
    <t>CNY</t>
  </si>
  <si>
    <t>王蒙蒙</t>
  </si>
  <si>
    <t>CA13744220930CNY</t>
  </si>
  <si>
    <t>未提现</t>
  </si>
  <si>
    <t>携程开票</t>
  </si>
  <si>
    <t xml:space="preserve">	</t>
  </si>
  <si>
    <t xml:space="preserve">(GRT)79222176;	</t>
  </si>
  <si>
    <t xml:space="preserve">18943850890	</t>
  </si>
  <si>
    <t>[榆林]汉庭酒店(榆林火车站店)(93876765)</t>
  </si>
  <si>
    <t>大床房&lt;至多8间&gt;&lt;2人入住&gt;</t>
  </si>
  <si>
    <t>谢毅鹏</t>
  </si>
  <si>
    <t xml:space="preserve">R9002225095389572001	</t>
  </si>
  <si>
    <t xml:space="preserve">18945199282	</t>
  </si>
  <si>
    <t>[台南]台南长悦旅栈(Changyu Hotel)(80941476)</t>
  </si>
  <si>
    <t>绮悦温馨客房&lt;至多8间&gt;&lt;2人入住&gt;&lt;早餐&gt;</t>
  </si>
  <si>
    <t>YICHAEN/HU</t>
  </si>
  <si>
    <t xml:space="preserve">18949389808	</t>
  </si>
  <si>
    <t>[台北]台北花园大酒店(Taipei Garden Hotel)(80941308)</t>
  </si>
  <si>
    <t>雅致双床房&lt;至多8间&gt;&lt;2人入住&gt;</t>
  </si>
  <si>
    <t>FAN/CHIUSHU</t>
  </si>
  <si>
    <t xml:space="preserve">999218949747434	</t>
  </si>
  <si>
    <t>[深圳]汉庭优佳酒店(深圳宝安万达广场店)(80247874)</t>
  </si>
  <si>
    <t>特惠房&lt;2人入住&gt;</t>
  </si>
  <si>
    <t>苏博</t>
  </si>
  <si>
    <t>取消</t>
  </si>
  <si>
    <t xml:space="preserve">999218952584300	</t>
  </si>
  <si>
    <t>[杭州]汉庭优佳酒店(杭州西湖店)(76436463)</t>
  </si>
  <si>
    <t>优佳大床房&lt;至多8间&gt;&lt;2人入住&gt;</t>
  </si>
  <si>
    <t>毛叶彤</t>
  </si>
  <si>
    <t xml:space="preserve">R3100068095684802001	</t>
  </si>
  <si>
    <t xml:space="preserve">18953121320	</t>
  </si>
  <si>
    <t>HUNG/YUTUNG</t>
  </si>
  <si>
    <t xml:space="preserve">999218957779748	</t>
  </si>
  <si>
    <t>[安庆]格林豪泰智选酒店(安庆高铁站店)(93875470)</t>
  </si>
  <si>
    <t>复式房&lt;至多8间&gt;&lt;2人入住&gt;</t>
  </si>
  <si>
    <t>夏阳光</t>
  </si>
  <si>
    <t xml:space="preserve">(GRT)79442410;	</t>
  </si>
  <si>
    <t xml:space="preserve">18958588414	</t>
  </si>
  <si>
    <t>[迪拜]特科姆斯格内彻酒店(Signature 1 Hotel Tecom)(93871064)</t>
  </si>
  <si>
    <t>经典双床房&lt;至多8间&gt;&lt;2人入住&gt;</t>
  </si>
  <si>
    <t>Jawed/Faisal</t>
  </si>
  <si>
    <t xml:space="preserve">68621SE067302	</t>
  </si>
  <si>
    <t xml:space="preserve">18959366169	</t>
  </si>
  <si>
    <t>[上海]格林豪泰(上海闵行开发区地铁站店)(83902350)</t>
  </si>
  <si>
    <t>特价双床房&lt;至多8间&gt;&lt;2人入住&gt;</t>
  </si>
  <si>
    <t>孙禧进</t>
  </si>
  <si>
    <t xml:space="preserve">(GRT)79455552;	</t>
  </si>
  <si>
    <t xml:space="preserve">21008952601	</t>
  </si>
  <si>
    <t>[香港]M1酒店(M1 Hotel)(77151759)</t>
  </si>
  <si>
    <t>标准客房&lt;至多8间&gt;&lt;2人入住&gt;</t>
  </si>
  <si>
    <t>LIU/YONGKANG</t>
  </si>
  <si>
    <t>，</t>
  </si>
  <si>
    <t xml:space="preserve"> 4793 CNY</t>
  </si>
  <si>
    <t>A220930092216481</t>
  </si>
  <si>
    <t>总计：4793元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</si>
  <si>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</si>
  <si>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</si>
  <si>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</si>
  <si>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</si>
  <si>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</si>
  <si>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</si>
  <si>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</si>
  <si>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</si>
  <si>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</si>
  <si>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</si>
  <si>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</si>
  <si>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</si>
  <si>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</si>
  <si>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</si>
  <si>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</si>
  <si>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</si>
  <si>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</si>
  <si>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</si>
  <si>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</si>
  <si>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2022-09-14</t>
  </si>
  <si>
    <t>2691806</t>
  </si>
  <si>
    <t>M1酒店</t>
  </si>
  <si>
    <t>LIU YONGKANG</t>
  </si>
  <si>
    <t>2022-09-15</t>
  </si>
  <si>
    <t>退房日月结</t>
  </si>
  <si>
    <t>384.00</t>
  </si>
  <si>
    <t>RMB</t>
  </si>
  <si>
    <t>0</t>
  </si>
  <si>
    <t>0.00</t>
  </si>
  <si>
    <t>携程汇登国内直连</t>
  </si>
  <si>
    <t>01.011264</t>
  </si>
  <si>
    <t>2022-09-14 22:15:10</t>
  </si>
  <si>
    <t>否</t>
  </si>
  <si>
    <t>广州汇登信息科技有限公司</t>
  </si>
  <si>
    <t>直连</t>
  </si>
  <si>
    <t>中国</t>
  </si>
  <si>
    <t>2691402</t>
  </si>
  <si>
    <t>格林豪泰(上海闵行开发区地铁站店)</t>
  </si>
  <si>
    <t>208.00</t>
  </si>
  <si>
    <t>2022-09-14 16:11:35</t>
  </si>
  <si>
    <t>2691186</t>
  </si>
  <si>
    <t>特科姆斯格内彻酒店</t>
  </si>
  <si>
    <t>Jawed Faisal</t>
  </si>
  <si>
    <t>279.00</t>
  </si>
  <si>
    <t>2022-09-14 12:48:34</t>
  </si>
  <si>
    <t>阿拉伯联合酋长国</t>
  </si>
  <si>
    <t>2690899</t>
  </si>
  <si>
    <t>格林豪泰智选酒店(安庆高铁站店)</t>
  </si>
  <si>
    <t>145.00</t>
  </si>
  <si>
    <t>2022-09-14 07:10:23</t>
  </si>
  <si>
    <t>2022-09-12</t>
  </si>
  <si>
    <t>2688700</t>
  </si>
  <si>
    <t>台北花园大酒店</t>
  </si>
  <si>
    <t>HUNG YUTUNG</t>
  </si>
  <si>
    <t>461.00</t>
  </si>
  <si>
    <t>2022-09-12 14:24:38</t>
  </si>
  <si>
    <t>2688460</t>
  </si>
  <si>
    <t>汉庭优佳酒店(杭州西湖店)</t>
  </si>
  <si>
    <t>218.00</t>
  </si>
  <si>
    <t>2022-09-12 11:06:50</t>
  </si>
  <si>
    <t>2022-09-11</t>
  </si>
  <si>
    <t>2686915</t>
  </si>
  <si>
    <t>FAN CHIUSHU</t>
  </si>
  <si>
    <t>1822.00</t>
  </si>
  <si>
    <t>2022-09-11 00:55:54</t>
  </si>
  <si>
    <t>2022-09-09</t>
  </si>
  <si>
    <t>2684730</t>
  </si>
  <si>
    <t>台南长悦旅栈</t>
  </si>
  <si>
    <t>YICHAEN HU</t>
  </si>
  <si>
    <t>471.00</t>
  </si>
  <si>
    <t>2022-09-09 16:17:13</t>
  </si>
  <si>
    <t>2683943</t>
  </si>
  <si>
    <t>汉庭酒店(榆林火车站店)</t>
  </si>
  <si>
    <t>2022-09-09 01:06:18</t>
  </si>
  <si>
    <t>2022-09-04</t>
  </si>
  <si>
    <t>2678608</t>
  </si>
  <si>
    <t>格林豪泰智选酒店(合肥滨湖世纪城店）</t>
  </si>
  <si>
    <t>2022-09-10</t>
  </si>
  <si>
    <t>805.00</t>
  </si>
  <si>
    <t>2022-09-04 11:53:46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</si>
</sst>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44814</v>
      </c>
      <c r="G2" s="6">
        <v>44819</v>
      </c>
      <c r="H2" s="4">
        <v>1</v>
      </c>
      <c r="I2" s="4">
        <v>5</v>
      </c>
      <c r="J2" s="4">
        <v>5</v>
      </c>
      <c r="K2" s="4" t="s">
        <v>30</v>
      </c>
      <c r="L2" s="4">
        <v>805</v>
      </c>
      <c r="M2" s="4">
        <v>805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44834</v>
      </c>
      <c r="T2" s="4" t="s">
        <v>34</v>
      </c>
      <c r="U2" s="4">
        <v>805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44818</v>
      </c>
      <c r="G3" s="6">
        <v>44819</v>
      </c>
      <c r="H3" s="4">
        <v>1</v>
      </c>
      <c r="I3" s="4">
        <v>1</v>
      </c>
      <c r="J3" s="4">
        <v>1</v>
      </c>
      <c r="K3" s="4" t="s">
        <v>30</v>
      </c>
      <c r="L3" s="4">
        <v>181</v>
      </c>
      <c r="M3" s="4">
        <v>181</v>
      </c>
      <c r="N3" s="4" t="s">
        <v>40</v>
      </c>
      <c r="O3" s="4" t="s">
        <v>32</v>
      </c>
      <c r="P3" s="4" t="s">
        <v>33</v>
      </c>
      <c r="Q3" s="4">
        <v>0</v>
      </c>
      <c r="R3" s="7">
        <v>44813</v>
      </c>
      <c r="S3" s="6">
        <v>44834</v>
      </c>
      <c r="T3" s="4" t="s">
        <v>34</v>
      </c>
      <c r="U3" s="4">
        <v>181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44818</v>
      </c>
      <c r="G4" s="6">
        <v>44819</v>
      </c>
      <c r="H4" s="4">
        <v>1</v>
      </c>
      <c r="I4" s="4">
        <v>1</v>
      </c>
      <c r="J4" s="4">
        <v>1</v>
      </c>
      <c r="K4" s="4" t="s">
        <v>30</v>
      </c>
      <c r="L4" s="4">
        <v>471</v>
      </c>
      <c r="M4" s="4">
        <v>471</v>
      </c>
      <c r="N4" s="4" t="s">
        <v>45</v>
      </c>
      <c r="O4" s="4" t="s">
        <v>32</v>
      </c>
      <c r="P4" s="4" t="s">
        <v>33</v>
      </c>
      <c r="Q4" s="4">
        <v>0</v>
      </c>
      <c r="R4" s="7">
        <v>44813</v>
      </c>
      <c r="S4" s="6">
        <v>44834</v>
      </c>
      <c r="T4" s="4" t="s">
        <v>34</v>
      </c>
      <c r="U4" s="4">
        <v>471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44815</v>
      </c>
      <c r="G5" s="6">
        <v>44819</v>
      </c>
      <c r="H5" s="4">
        <v>1</v>
      </c>
      <c r="I5" s="4">
        <v>4</v>
      </c>
      <c r="J5" s="4">
        <v>4</v>
      </c>
      <c r="K5" s="4" t="s">
        <v>30</v>
      </c>
      <c r="L5" s="4">
        <v>1822</v>
      </c>
      <c r="M5" s="4">
        <v>1822</v>
      </c>
      <c r="N5" s="4" t="s">
        <v>49</v>
      </c>
      <c r="O5" s="4" t="s">
        <v>32</v>
      </c>
      <c r="P5" s="4" t="s">
        <v>33</v>
      </c>
      <c r="Q5" s="4">
        <v>0</v>
      </c>
      <c r="R5" s="7">
        <v>44815</v>
      </c>
      <c r="S5" s="6">
        <v>44834</v>
      </c>
      <c r="T5" s="4" t="s">
        <v>34</v>
      </c>
      <c r="U5" s="4">
        <v>1822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44818</v>
      </c>
      <c r="G6" s="6">
        <v>44819</v>
      </c>
      <c r="H6" s="4">
        <v>1</v>
      </c>
      <c r="I6" s="4">
        <v>1</v>
      </c>
      <c r="J6" s="4">
        <v>1</v>
      </c>
      <c r="K6" s="4" t="s">
        <v>30</v>
      </c>
      <c r="L6" s="4">
        <v>155</v>
      </c>
      <c r="M6" s="4">
        <v>155</v>
      </c>
      <c r="N6" s="4" t="s">
        <v>53</v>
      </c>
      <c r="O6" s="4" t="s">
        <v>32</v>
      </c>
      <c r="P6" s="4" t="s">
        <v>33</v>
      </c>
      <c r="Q6" s="4">
        <v>0</v>
      </c>
      <c r="R6" s="7">
        <v>44815</v>
      </c>
      <c r="S6" s="6">
        <v>44834</v>
      </c>
      <c r="T6" s="4" t="s">
        <v>34</v>
      </c>
      <c r="U6" s="4">
        <v>155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54</v>
      </c>
      <c r="D7" s="4" t="s">
        <v>51</v>
      </c>
      <c r="E7" s="4" t="s">
        <v>52</v>
      </c>
      <c r="F7" s="6">
        <v>44818</v>
      </c>
      <c r="G7" s="6">
        <v>44819</v>
      </c>
      <c r="H7" s="4">
        <v>1</v>
      </c>
      <c r="I7" s="4">
        <v>1</v>
      </c>
      <c r="J7" s="4">
        <v>1</v>
      </c>
      <c r="K7" s="4" t="s">
        <v>30</v>
      </c>
      <c r="L7" s="4">
        <v>-155</v>
      </c>
      <c r="M7" s="4">
        <v>-155</v>
      </c>
      <c r="N7" s="4" t="s">
        <v>53</v>
      </c>
      <c r="O7" s="4" t="s">
        <v>32</v>
      </c>
      <c r="P7" s="4" t="s">
        <v>33</v>
      </c>
      <c r="Q7" s="4">
        <v>0</v>
      </c>
      <c r="R7" s="7">
        <v>44815</v>
      </c>
      <c r="S7" s="6">
        <v>44834</v>
      </c>
      <c r="T7" s="4" t="s">
        <v>34</v>
      </c>
      <c r="U7" s="4">
        <v>-155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44818</v>
      </c>
      <c r="G8" s="6">
        <v>44819</v>
      </c>
      <c r="H8" s="4">
        <v>1</v>
      </c>
      <c r="I8" s="4">
        <v>1</v>
      </c>
      <c r="J8" s="4">
        <v>1</v>
      </c>
      <c r="K8" s="4" t="s">
        <v>30</v>
      </c>
      <c r="L8" s="4">
        <v>218</v>
      </c>
      <c r="M8" s="4">
        <v>218</v>
      </c>
      <c r="N8" s="4" t="s">
        <v>58</v>
      </c>
      <c r="O8" s="4" t="s">
        <v>32</v>
      </c>
      <c r="P8" s="4" t="s">
        <v>33</v>
      </c>
      <c r="Q8" s="4">
        <v>0</v>
      </c>
      <c r="R8" s="7">
        <v>44816</v>
      </c>
      <c r="S8" s="6">
        <v>44834</v>
      </c>
      <c r="T8" s="4" t="s">
        <v>34</v>
      </c>
      <c r="U8" s="4">
        <v>218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47</v>
      </c>
      <c r="E9" s="4" t="s">
        <v>48</v>
      </c>
      <c r="F9" s="6">
        <v>44818</v>
      </c>
      <c r="G9" s="6">
        <v>44819</v>
      </c>
      <c r="H9" s="4">
        <v>1</v>
      </c>
      <c r="I9" s="4">
        <v>1</v>
      </c>
      <c r="J9" s="4">
        <v>1</v>
      </c>
      <c r="K9" s="4" t="s">
        <v>30</v>
      </c>
      <c r="L9" s="4">
        <v>461</v>
      </c>
      <c r="M9" s="4">
        <v>461</v>
      </c>
      <c r="N9" s="4" t="s">
        <v>61</v>
      </c>
      <c r="O9" s="4" t="s">
        <v>32</v>
      </c>
      <c r="P9" s="4" t="s">
        <v>33</v>
      </c>
      <c r="Q9" s="4">
        <v>0</v>
      </c>
      <c r="R9" s="7">
        <v>44816</v>
      </c>
      <c r="S9" s="6">
        <v>44834</v>
      </c>
      <c r="T9" s="4" t="s">
        <v>34</v>
      </c>
      <c r="U9" s="4">
        <v>461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37</v>
      </c>
      <c r="B10" s="4" t="s">
        <v>26</v>
      </c>
      <c r="C10" s="4" t="s">
        <v>54</v>
      </c>
      <c r="D10" s="4" t="s">
        <v>38</v>
      </c>
      <c r="E10" s="4" t="s">
        <v>39</v>
      </c>
      <c r="F10" s="6">
        <v>44818</v>
      </c>
      <c r="G10" s="6">
        <v>44819</v>
      </c>
      <c r="H10" s="4">
        <v>1</v>
      </c>
      <c r="I10" s="4">
        <v>1</v>
      </c>
      <c r="J10" s="4">
        <v>1</v>
      </c>
      <c r="K10" s="4" t="s">
        <v>30</v>
      </c>
      <c r="L10" s="4">
        <v>-181</v>
      </c>
      <c r="M10" s="4">
        <v>-181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44813</v>
      </c>
      <c r="S10" s="6">
        <v>44834</v>
      </c>
      <c r="T10" s="4" t="s">
        <v>34</v>
      </c>
      <c r="U10" s="4">
        <v>-181</v>
      </c>
      <c r="V10" s="4">
        <v>0</v>
      </c>
      <c r="W10" s="4">
        <v>0</v>
      </c>
      <c r="X10" s="4" t="s">
        <v>35</v>
      </c>
      <c r="Y10" s="4" t="s">
        <v>41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44818</v>
      </c>
      <c r="G11" s="6">
        <v>44819</v>
      </c>
      <c r="H11" s="4">
        <v>1</v>
      </c>
      <c r="I11" s="4">
        <v>1</v>
      </c>
      <c r="J11" s="4">
        <v>1</v>
      </c>
      <c r="K11" s="4" t="s">
        <v>30</v>
      </c>
      <c r="L11" s="4">
        <v>145</v>
      </c>
      <c r="M11" s="4">
        <v>145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44818</v>
      </c>
      <c r="S11" s="6">
        <v>44834</v>
      </c>
      <c r="T11" s="4" t="s">
        <v>34</v>
      </c>
      <c r="U11" s="4">
        <v>145</v>
      </c>
      <c r="V11" s="4">
        <v>0</v>
      </c>
      <c r="W11" s="4">
        <v>0</v>
      </c>
      <c r="X11" s="4" t="s">
        <v>35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44818</v>
      </c>
      <c r="G12" s="6">
        <v>44819</v>
      </c>
      <c r="H12" s="4">
        <v>1</v>
      </c>
      <c r="I12" s="4">
        <v>1</v>
      </c>
      <c r="J12" s="4">
        <v>1</v>
      </c>
      <c r="K12" s="4" t="s">
        <v>30</v>
      </c>
      <c r="L12" s="4">
        <v>279</v>
      </c>
      <c r="M12" s="4">
        <v>279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44818</v>
      </c>
      <c r="S12" s="6">
        <v>44834</v>
      </c>
      <c r="T12" s="4" t="s">
        <v>34</v>
      </c>
      <c r="U12" s="4">
        <v>279</v>
      </c>
      <c r="V12" s="4">
        <v>0</v>
      </c>
      <c r="W12" s="4">
        <v>0</v>
      </c>
      <c r="X12" s="4" t="s">
        <v>35</v>
      </c>
      <c r="Y12" s="4" t="s">
        <v>71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44818</v>
      </c>
      <c r="G13" s="6">
        <v>44819</v>
      </c>
      <c r="H13" s="4">
        <v>1</v>
      </c>
      <c r="I13" s="4">
        <v>1</v>
      </c>
      <c r="J13" s="4">
        <v>1</v>
      </c>
      <c r="K13" s="4" t="s">
        <v>30</v>
      </c>
      <c r="L13" s="4">
        <v>208</v>
      </c>
      <c r="M13" s="4">
        <v>208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44818</v>
      </c>
      <c r="S13" s="6">
        <v>44834</v>
      </c>
      <c r="T13" s="4" t="s">
        <v>34</v>
      </c>
      <c r="U13" s="4">
        <v>208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44818</v>
      </c>
      <c r="G14" s="6">
        <v>44819</v>
      </c>
      <c r="H14" s="4">
        <v>1</v>
      </c>
      <c r="I14" s="4">
        <v>1</v>
      </c>
      <c r="J14" s="4">
        <v>1</v>
      </c>
      <c r="K14" s="4" t="s">
        <v>30</v>
      </c>
      <c r="L14" s="4">
        <v>384</v>
      </c>
      <c r="M14" s="4">
        <v>384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44818</v>
      </c>
      <c r="S14" s="6">
        <v>44834</v>
      </c>
      <c r="T14" s="4" t="s">
        <v>34</v>
      </c>
      <c r="U14" s="4">
        <v>384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999218918567340</v>
      </c>
      <c r="B2" s="6">
        <v>44814</v>
      </c>
      <c r="C2" s="6">
        <v>44819</v>
      </c>
      <c r="D2" s="4">
        <v>805</v>
      </c>
      <c r="E2" s="4" t="str">
        <f>VLOOKUP(A2,HOP!A:L,12,0)</f>
        <v>805.00</v>
      </c>
      <c r="F2" s="4" t="str">
        <f>VLOOKUP(A2,HOP!A:C,3,0)</f>
        <v>2678608</v>
      </c>
      <c r="G2" s="4">
        <f>D2-E2</f>
        <v>0</v>
      </c>
      <c r="H2" s="4" t="str">
        <f>$H$1&amp;F2</f>
        <v>，2678608</v>
      </c>
      <c r="I2" s="4" t="str">
        <f>VLOOKUP(A2,HOP!A:U,21,0)</f>
        <v>直连</v>
      </c>
    </row>
    <row r="3" s="4" customFormat="1" hidden="1" spans="1:9">
      <c r="A3" s="5">
        <v>18943850890</v>
      </c>
      <c r="B3" s="6">
        <v>44818</v>
      </c>
      <c r="C3" s="6">
        <v>44819</v>
      </c>
      <c r="D3" s="4">
        <v>0</v>
      </c>
      <c r="E3" s="4" t="str">
        <f>VLOOKUP(A3,HOP!A:L,12,0)</f>
        <v>0.00</v>
      </c>
      <c r="F3" s="4" t="str">
        <f>VLOOKUP(A3,HOP!A:C,3,0)</f>
        <v>2683943</v>
      </c>
      <c r="G3" s="4">
        <f t="shared" ref="G3:G12" si="0">D3-E3</f>
        <v>0</v>
      </c>
      <c r="H3" s="4" t="str">
        <f t="shared" ref="H3:H12" si="1">$H$1&amp;F3</f>
        <v>，2683943</v>
      </c>
      <c r="I3" s="4" t="str">
        <f>VLOOKUP(A3,HOP!A:U,21,0)</f>
        <v>直连</v>
      </c>
    </row>
    <row r="4" s="4" customFormat="1" spans="1:9">
      <c r="A4" s="5">
        <v>18945199282</v>
      </c>
      <c r="B4" s="6">
        <v>44818</v>
      </c>
      <c r="C4" s="6">
        <v>44819</v>
      </c>
      <c r="D4" s="4">
        <v>471</v>
      </c>
      <c r="E4" s="4" t="str">
        <f>VLOOKUP(A4,HOP!A:L,12,0)</f>
        <v>471.00</v>
      </c>
      <c r="F4" s="4" t="str">
        <f>VLOOKUP(A4,HOP!A:C,3,0)</f>
        <v>2684730</v>
      </c>
      <c r="G4" s="4">
        <f t="shared" si="0"/>
        <v>0</v>
      </c>
      <c r="H4" s="4" t="str">
        <f t="shared" si="1"/>
        <v>，2684730</v>
      </c>
      <c r="I4" s="4" t="str">
        <f>VLOOKUP(A4,HOP!A:U,21,0)</f>
        <v>直连</v>
      </c>
    </row>
    <row r="5" s="4" customFormat="1" spans="1:9">
      <c r="A5" s="5">
        <v>18949389808</v>
      </c>
      <c r="B5" s="6">
        <v>44815</v>
      </c>
      <c r="C5" s="6">
        <v>44819</v>
      </c>
      <c r="D5" s="4">
        <v>1822</v>
      </c>
      <c r="E5" s="4" t="str">
        <f>VLOOKUP(A5,HOP!A:L,12,0)</f>
        <v>1822.00</v>
      </c>
      <c r="F5" s="4" t="str">
        <f>VLOOKUP(A5,HOP!A:C,3,0)</f>
        <v>2686915</v>
      </c>
      <c r="G5" s="4">
        <f t="shared" si="0"/>
        <v>0</v>
      </c>
      <c r="H5" s="4" t="str">
        <f t="shared" si="1"/>
        <v>，2686915</v>
      </c>
      <c r="I5" s="4" t="str">
        <f>VLOOKUP(A5,HOP!A:U,21,0)</f>
        <v>直连</v>
      </c>
    </row>
    <row r="6" s="4" customFormat="1" hidden="1" spans="1:9">
      <c r="A6" s="5">
        <v>999218949747434</v>
      </c>
      <c r="B6" s="6">
        <v>44818</v>
      </c>
      <c r="C6" s="6">
        <v>44819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999218952584300</v>
      </c>
      <c r="B7" s="6">
        <v>44818</v>
      </c>
      <c r="C7" s="6">
        <v>44819</v>
      </c>
      <c r="D7" s="4">
        <v>218</v>
      </c>
      <c r="E7" s="4" t="str">
        <f>VLOOKUP(A7,HOP!A:L,12,0)</f>
        <v>218.00</v>
      </c>
      <c r="F7" s="4" t="str">
        <f>VLOOKUP(A7,HOP!A:C,3,0)</f>
        <v>2688460</v>
      </c>
      <c r="G7" s="4">
        <f t="shared" si="0"/>
        <v>0</v>
      </c>
      <c r="H7" s="4" t="str">
        <f t="shared" si="1"/>
        <v>，2688460</v>
      </c>
      <c r="I7" s="4" t="str">
        <f>VLOOKUP(A7,HOP!A:U,21,0)</f>
        <v>直连</v>
      </c>
    </row>
    <row r="8" s="4" customFormat="1" spans="1:9">
      <c r="A8" s="5">
        <v>18953121320</v>
      </c>
      <c r="B8" s="6">
        <v>44818</v>
      </c>
      <c r="C8" s="6">
        <v>44819</v>
      </c>
      <c r="D8" s="4">
        <v>461</v>
      </c>
      <c r="E8" s="4" t="str">
        <f>VLOOKUP(A8,HOP!A:L,12,0)</f>
        <v>461.00</v>
      </c>
      <c r="F8" s="4" t="str">
        <f>VLOOKUP(A8,HOP!A:C,3,0)</f>
        <v>2688700</v>
      </c>
      <c r="G8" s="4">
        <f t="shared" si="0"/>
        <v>0</v>
      </c>
      <c r="H8" s="4" t="str">
        <f t="shared" si="1"/>
        <v>，2688700</v>
      </c>
      <c r="I8" s="4" t="str">
        <f>VLOOKUP(A8,HOP!A:U,21,0)</f>
        <v>直连</v>
      </c>
    </row>
    <row r="9" s="4" customFormat="1" spans="1:9">
      <c r="A9" s="5">
        <v>999218957779748</v>
      </c>
      <c r="B9" s="6">
        <v>44818</v>
      </c>
      <c r="C9" s="6">
        <v>44819</v>
      </c>
      <c r="D9" s="4">
        <v>145</v>
      </c>
      <c r="E9" s="4" t="str">
        <f>VLOOKUP(A9,HOP!A:L,12,0)</f>
        <v>145.00</v>
      </c>
      <c r="F9" s="4" t="str">
        <f>VLOOKUP(A9,HOP!A:C,3,0)</f>
        <v>2690899</v>
      </c>
      <c r="G9" s="4">
        <f t="shared" si="0"/>
        <v>0</v>
      </c>
      <c r="H9" s="4" t="str">
        <f t="shared" si="1"/>
        <v>，2690899</v>
      </c>
      <c r="I9" s="4" t="str">
        <f>VLOOKUP(A9,HOP!A:U,21,0)</f>
        <v>直连</v>
      </c>
    </row>
    <row r="10" s="4" customFormat="1" spans="1:9">
      <c r="A10" s="5">
        <v>18958588414</v>
      </c>
      <c r="B10" s="6">
        <v>44818</v>
      </c>
      <c r="C10" s="6">
        <v>44819</v>
      </c>
      <c r="D10" s="4">
        <v>279</v>
      </c>
      <c r="E10" s="4" t="str">
        <f>VLOOKUP(A10,HOP!A:L,12,0)</f>
        <v>279.00</v>
      </c>
      <c r="F10" s="4" t="str">
        <f>VLOOKUP(A10,HOP!A:C,3,0)</f>
        <v>2691186</v>
      </c>
      <c r="G10" s="4">
        <f t="shared" si="0"/>
        <v>0</v>
      </c>
      <c r="H10" s="4" t="str">
        <f t="shared" si="1"/>
        <v>，2691186</v>
      </c>
      <c r="I10" s="4" t="str">
        <f>VLOOKUP(A10,HOP!A:U,21,0)</f>
        <v>直连</v>
      </c>
    </row>
    <row r="11" s="4" customFormat="1" spans="1:9">
      <c r="A11" s="5">
        <v>18959366169</v>
      </c>
      <c r="B11" s="6">
        <v>44818</v>
      </c>
      <c r="C11" s="6">
        <v>44819</v>
      </c>
      <c r="D11" s="4">
        <v>208</v>
      </c>
      <c r="E11" s="4" t="str">
        <f>VLOOKUP(A11,HOP!A:L,12,0)</f>
        <v>208.00</v>
      </c>
      <c r="F11" s="4" t="str">
        <f>VLOOKUP(A11,HOP!A:C,3,0)</f>
        <v>2691402</v>
      </c>
      <c r="G11" s="4">
        <f t="shared" si="0"/>
        <v>0</v>
      </c>
      <c r="H11" s="4" t="str">
        <f t="shared" si="1"/>
        <v>，2691402</v>
      </c>
      <c r="I11" s="4" t="str">
        <f>VLOOKUP(A11,HOP!A:U,21,0)</f>
        <v>直连</v>
      </c>
    </row>
    <row r="12" s="4" customFormat="1" spans="1:9">
      <c r="A12" s="5">
        <v>21008952601</v>
      </c>
      <c r="B12" s="6">
        <v>44818</v>
      </c>
      <c r="C12" s="6">
        <v>44819</v>
      </c>
      <c r="D12" s="4">
        <v>384</v>
      </c>
      <c r="E12" s="4" t="str">
        <f>VLOOKUP(A12,HOP!A:L,12,0)</f>
        <v>384.00</v>
      </c>
      <c r="F12" s="4" t="str">
        <f>VLOOKUP(A12,HOP!A:C,3,0)</f>
        <v>2691806</v>
      </c>
      <c r="G12" s="4">
        <f t="shared" si="0"/>
        <v>0</v>
      </c>
      <c r="H12" s="4" t="str">
        <f t="shared" si="1"/>
        <v>，2691806</v>
      </c>
      <c r="I12" s="4" t="str">
        <f>VLOOKUP(A12,HOP!A:U,21,0)</f>
        <v>直连</v>
      </c>
    </row>
    <row r="14" spans="4:4">
      <c r="D14" s="4">
        <f>SUM(D2:D13)</f>
        <v>4793</v>
      </c>
    </row>
    <row r="15" spans="4:4">
      <c r="D15" s="4" t="s">
        <v>82</v>
      </c>
    </row>
    <row r="18" spans="1:1">
      <c r="A18" s="4" t="s">
        <v>83</v>
      </c>
    </row>
    <row r="19" spans="1:1">
      <c r="A19" s="4" t="s">
        <v>84</v>
      </c>
    </row>
  </sheetData>
  <autoFilter ref="A1:X12">
    <filterColumn colId="3">
      <filters>
        <filter val="461"/>
        <filter val="471"/>
        <filter val="1822"/>
        <filter val="384"/>
        <filter val="145"/>
        <filter val="805"/>
        <filter val="208"/>
        <filter val="218"/>
        <filter val="2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21008952601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18959366169</v>
      </c>
      <c r="B3" s="1" t="s">
        <v>104</v>
      </c>
      <c r="C3" s="1" t="s">
        <v>121</v>
      </c>
      <c r="D3" s="1" t="s">
        <v>122</v>
      </c>
      <c r="E3" s="1" t="s">
        <v>75</v>
      </c>
      <c r="F3" s="1" t="s">
        <v>104</v>
      </c>
      <c r="G3" s="1" t="s">
        <v>108</v>
      </c>
      <c r="H3" s="1" t="s">
        <v>109</v>
      </c>
      <c r="I3" s="1" t="s">
        <v>123</v>
      </c>
      <c r="J3" s="1" t="s">
        <v>111</v>
      </c>
      <c r="K3" s="1" t="s">
        <v>123</v>
      </c>
      <c r="L3" s="1" t="s">
        <v>123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124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3">
        <v>18958588414</v>
      </c>
      <c r="B4" s="1" t="s">
        <v>104</v>
      </c>
      <c r="C4" s="1" t="s">
        <v>125</v>
      </c>
      <c r="D4" s="1" t="s">
        <v>126</v>
      </c>
      <c r="E4" s="1" t="s">
        <v>127</v>
      </c>
      <c r="F4" s="1" t="s">
        <v>104</v>
      </c>
      <c r="G4" s="1" t="s">
        <v>108</v>
      </c>
      <c r="H4" s="1" t="s">
        <v>109</v>
      </c>
      <c r="I4" s="1" t="s">
        <v>128</v>
      </c>
      <c r="J4" s="1" t="s">
        <v>111</v>
      </c>
      <c r="K4" s="1" t="s">
        <v>128</v>
      </c>
      <c r="L4" s="1" t="s">
        <v>128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129</v>
      </c>
      <c r="S4" s="1" t="s">
        <v>117</v>
      </c>
      <c r="T4" s="1" t="s">
        <v>118</v>
      </c>
      <c r="U4" s="1" t="s">
        <v>119</v>
      </c>
      <c r="V4" s="1" t="s">
        <v>130</v>
      </c>
    </row>
    <row r="5" s="1" customFormat="1" spans="1:22">
      <c r="A5" s="3">
        <v>999218957779748</v>
      </c>
      <c r="B5" s="1" t="s">
        <v>104</v>
      </c>
      <c r="C5" s="1" t="s">
        <v>131</v>
      </c>
      <c r="D5" s="1" t="s">
        <v>132</v>
      </c>
      <c r="E5" s="1" t="s">
        <v>65</v>
      </c>
      <c r="F5" s="1" t="s">
        <v>104</v>
      </c>
      <c r="G5" s="1" t="s">
        <v>108</v>
      </c>
      <c r="H5" s="1" t="s">
        <v>109</v>
      </c>
      <c r="I5" s="1" t="s">
        <v>133</v>
      </c>
      <c r="J5" s="1" t="s">
        <v>111</v>
      </c>
      <c r="K5" s="1" t="s">
        <v>133</v>
      </c>
      <c r="L5" s="1" t="s">
        <v>133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134</v>
      </c>
      <c r="S5" s="1" t="s">
        <v>117</v>
      </c>
      <c r="T5" s="1" t="s">
        <v>118</v>
      </c>
      <c r="U5" s="1" t="s">
        <v>119</v>
      </c>
      <c r="V5" s="1" t="s">
        <v>120</v>
      </c>
    </row>
    <row r="6" s="1" customFormat="1" spans="1:22">
      <c r="A6" s="3">
        <v>18953121320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104</v>
      </c>
      <c r="G6" s="1" t="s">
        <v>108</v>
      </c>
      <c r="H6" s="1" t="s">
        <v>109</v>
      </c>
      <c r="I6" s="1" t="s">
        <v>139</v>
      </c>
      <c r="J6" s="1" t="s">
        <v>111</v>
      </c>
      <c r="K6" s="1" t="s">
        <v>139</v>
      </c>
      <c r="L6" s="1" t="s">
        <v>139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140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3">
        <v>999218952584300</v>
      </c>
      <c r="B7" s="1" t="s">
        <v>135</v>
      </c>
      <c r="C7" s="1" t="s">
        <v>141</v>
      </c>
      <c r="D7" s="1" t="s">
        <v>142</v>
      </c>
      <c r="E7" s="1" t="s">
        <v>58</v>
      </c>
      <c r="F7" s="1" t="s">
        <v>104</v>
      </c>
      <c r="G7" s="1" t="s">
        <v>108</v>
      </c>
      <c r="H7" s="1" t="s">
        <v>109</v>
      </c>
      <c r="I7" s="1" t="s">
        <v>143</v>
      </c>
      <c r="J7" s="1" t="s">
        <v>111</v>
      </c>
      <c r="K7" s="1" t="s">
        <v>143</v>
      </c>
      <c r="L7" s="1" t="s">
        <v>143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144</v>
      </c>
      <c r="S7" s="1" t="s">
        <v>117</v>
      </c>
      <c r="T7" s="1" t="s">
        <v>118</v>
      </c>
      <c r="U7" s="1" t="s">
        <v>119</v>
      </c>
      <c r="V7" s="1" t="s">
        <v>120</v>
      </c>
    </row>
    <row r="8" s="1" customFormat="1" spans="1:22">
      <c r="A8" s="3">
        <v>18949389808</v>
      </c>
      <c r="B8" s="1" t="s">
        <v>145</v>
      </c>
      <c r="C8" s="1" t="s">
        <v>146</v>
      </c>
      <c r="D8" s="1" t="s">
        <v>137</v>
      </c>
      <c r="E8" s="1" t="s">
        <v>147</v>
      </c>
      <c r="F8" s="1" t="s">
        <v>145</v>
      </c>
      <c r="G8" s="1" t="s">
        <v>108</v>
      </c>
      <c r="H8" s="1" t="s">
        <v>109</v>
      </c>
      <c r="I8" s="1" t="s">
        <v>148</v>
      </c>
      <c r="J8" s="1" t="s">
        <v>111</v>
      </c>
      <c r="K8" s="1" t="s">
        <v>148</v>
      </c>
      <c r="L8" s="1" t="s">
        <v>148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149</v>
      </c>
      <c r="S8" s="1" t="s">
        <v>117</v>
      </c>
      <c r="T8" s="1" t="s">
        <v>118</v>
      </c>
      <c r="U8" s="1" t="s">
        <v>119</v>
      </c>
      <c r="V8" s="1" t="s">
        <v>120</v>
      </c>
    </row>
    <row r="9" s="1" customFormat="1" spans="1:22">
      <c r="A9" s="3">
        <v>18945199282</v>
      </c>
      <c r="B9" s="1" t="s">
        <v>150</v>
      </c>
      <c r="C9" s="1" t="s">
        <v>151</v>
      </c>
      <c r="D9" s="1" t="s">
        <v>152</v>
      </c>
      <c r="E9" s="1" t="s">
        <v>153</v>
      </c>
      <c r="F9" s="1" t="s">
        <v>104</v>
      </c>
      <c r="G9" s="1" t="s">
        <v>108</v>
      </c>
      <c r="H9" s="1" t="s">
        <v>109</v>
      </c>
      <c r="I9" s="1" t="s">
        <v>154</v>
      </c>
      <c r="J9" s="1" t="s">
        <v>111</v>
      </c>
      <c r="K9" s="1" t="s">
        <v>154</v>
      </c>
      <c r="L9" s="1" t="s">
        <v>154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155</v>
      </c>
      <c r="S9" s="1" t="s">
        <v>117</v>
      </c>
      <c r="T9" s="1" t="s">
        <v>118</v>
      </c>
      <c r="U9" s="1" t="s">
        <v>119</v>
      </c>
      <c r="V9" s="1" t="s">
        <v>120</v>
      </c>
    </row>
    <row r="10" s="1" customFormat="1" spans="1:22">
      <c r="A10" s="3">
        <v>18943850890</v>
      </c>
      <c r="B10" s="1" t="s">
        <v>150</v>
      </c>
      <c r="C10" s="1" t="s">
        <v>156</v>
      </c>
      <c r="D10" s="1" t="s">
        <v>157</v>
      </c>
      <c r="E10" s="1" t="s">
        <v>40</v>
      </c>
      <c r="F10" s="1" t="s">
        <v>104</v>
      </c>
      <c r="G10" s="1" t="s">
        <v>108</v>
      </c>
      <c r="H10" s="1" t="s">
        <v>109</v>
      </c>
      <c r="I10" s="1" t="s">
        <v>113</v>
      </c>
      <c r="J10" s="1" t="s">
        <v>111</v>
      </c>
      <c r="K10" s="1" t="s">
        <v>113</v>
      </c>
      <c r="L10" s="1" t="s">
        <v>113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158</v>
      </c>
      <c r="S10" s="1" t="s">
        <v>117</v>
      </c>
      <c r="T10" s="1" t="s">
        <v>118</v>
      </c>
      <c r="U10" s="1" t="s">
        <v>119</v>
      </c>
      <c r="V10" s="1" t="s">
        <v>120</v>
      </c>
    </row>
    <row r="11" s="1" customFormat="1" spans="1:22">
      <c r="A11" s="3">
        <v>999218918567340</v>
      </c>
      <c r="B11" s="1" t="s">
        <v>159</v>
      </c>
      <c r="C11" s="1" t="s">
        <v>160</v>
      </c>
      <c r="D11" s="1" t="s">
        <v>161</v>
      </c>
      <c r="E11" s="1" t="s">
        <v>31</v>
      </c>
      <c r="F11" s="1" t="s">
        <v>162</v>
      </c>
      <c r="G11" s="1" t="s">
        <v>108</v>
      </c>
      <c r="H11" s="1" t="s">
        <v>109</v>
      </c>
      <c r="I11" s="1" t="s">
        <v>163</v>
      </c>
      <c r="J11" s="1" t="s">
        <v>111</v>
      </c>
      <c r="K11" s="1" t="s">
        <v>163</v>
      </c>
      <c r="L11" s="1" t="s">
        <v>163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115</v>
      </c>
      <c r="R11" s="1" t="s">
        <v>164</v>
      </c>
      <c r="S11" s="1" t="s">
        <v>117</v>
      </c>
      <c r="T11" s="1" t="s">
        <v>118</v>
      </c>
      <c r="U11" s="1" t="s">
        <v>119</v>
      </c>
      <c r="V11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2022-09-30T01:14:02Z</dcterms:created>
  <dcterms:modified xsi:type="dcterms:W3CDTF">2022-09-30T01:20:58Z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480CDE9D2C57497699B8EE69A1A2C0BD</vt:lpwstr>
  </property>
  <property fmtid="{D5CDD505-2E9C-101B-9397-08002B2CF9AE}" pid="3" name="KSOProductBuildVer">
    <vt:lpwstr>2052-11.1.0.12358</vt:lpwstr>
  </property>
</Properties>
</file>