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<sst xmlns="http://schemas.openxmlformats.org/spreadsheetml/2006/main" count="407" uniqueCount="168">
  <si>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</si>
  <si>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</si>
  <si>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</si>
  <si>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</si>
  <si>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</si>
  <si>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</si>
  <si>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</si>
  <si>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</si>
  <si>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</si>
  <si>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</si>
  <si>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</si>
  <si>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</si>
  <si>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</si>
  <si>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</si>
  <si>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</si>
  <si>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</si>
  <si>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</si>
  <si>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</si>
  <si>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</si>
  <si>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</si>
  <si>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</si>
  <si>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</si>
  <si>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</si>
  <si>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</si>
  <si>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</si>
  <si>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18644117518	</t>
  </si>
  <si>
    <t>Ctrip</t>
  </si>
  <si>
    <t>正常</t>
  </si>
  <si>
    <t>[富国岛]卡米亚度假村及水疗中心(Camia Resort &amp; Spa)(93869415)</t>
  </si>
  <si>
    <t>豪华客房（海景）&lt;至多8间&gt;&lt;2人入住&gt;&lt;早餐&gt;</t>
  </si>
  <si>
    <t>CNY</t>
  </si>
  <si>
    <t>PARK/EON</t>
  </si>
  <si>
    <t>CA13744221011CNY</t>
  </si>
  <si>
    <t>未提现</t>
  </si>
  <si>
    <t>携程开票</t>
  </si>
  <si>
    <t xml:space="preserve">	</t>
  </si>
  <si>
    <t xml:space="preserve">18940653595	</t>
  </si>
  <si>
    <t>[香港]香港帝都酒店(Royal Park Hotel)(80247072)</t>
  </si>
  <si>
    <t>全新装潢标准客房&lt;至多8间&gt;&lt;2人入住&gt;</t>
  </si>
  <si>
    <t>LEUNG/HOI KIN,LAI/CHI KIN</t>
  </si>
  <si>
    <t xml:space="preserve">753596832	</t>
  </si>
  <si>
    <t xml:space="preserve">21100535415	</t>
  </si>
  <si>
    <t>[香港]香港悦思青年旅舍(Yesinn @YMT Youth Hostel)(80243638)</t>
  </si>
  <si>
    <t>大床房&lt;至多8间&gt;&lt;2人入住&gt;</t>
  </si>
  <si>
    <t>CHAN/LAI SZE ALICE</t>
  </si>
  <si>
    <t xml:space="preserve">21117404999	</t>
  </si>
  <si>
    <t>[广州]广州珀丽酒店(76255406)</t>
  </si>
  <si>
    <t>豪华套房&lt;至多8间&gt;&lt;2人入住&gt;&lt;早餐&gt;</t>
  </si>
  <si>
    <t>段起来</t>
  </si>
  <si>
    <t xml:space="preserve">21119576587	</t>
  </si>
  <si>
    <t>[南京]全季酒店(南京朝天宫店)(93870106)</t>
  </si>
  <si>
    <t>王杰</t>
  </si>
  <si>
    <t xml:space="preserve">R2100043096562459001	</t>
  </si>
  <si>
    <t xml:space="preserve">999221131964001	</t>
  </si>
  <si>
    <t>[广州]广州珠江新城希尔顿欢朋酒店(85216788)</t>
  </si>
  <si>
    <t>商务套房&lt;至多8间&gt;&lt;2人入住&gt;&lt;早餐&gt;</t>
  </si>
  <si>
    <t>石宁洁</t>
  </si>
  <si>
    <t xml:space="preserve">2705483	</t>
  </si>
  <si>
    <t xml:space="preserve">104758372477	</t>
  </si>
  <si>
    <t xml:space="preserve">999221144407537	</t>
  </si>
  <si>
    <t>[昆明]IU酒店(昆明西山万达大悦城火车站店)(80246469)</t>
  </si>
  <si>
    <t>小U·超级大床房&lt;至多8间&gt;&lt;2人入住&gt;</t>
  </si>
  <si>
    <t>沈天磊</t>
  </si>
  <si>
    <t xml:space="preserve">104761703344	</t>
  </si>
  <si>
    <t xml:space="preserve">999221145326038	</t>
  </si>
  <si>
    <t>[广元]格林豪泰(广元高铁站店)(92124348)</t>
  </si>
  <si>
    <t>双床房&lt;至多8间&gt;&lt;2人入住&gt;</t>
  </si>
  <si>
    <t>刘艳超</t>
  </si>
  <si>
    <t xml:space="preserve">(GRT)79739158;	</t>
  </si>
  <si>
    <t xml:space="preserve">999221145689827	</t>
  </si>
  <si>
    <t>[昆山]格林豪泰(昆山国际会展店)(76434284)</t>
  </si>
  <si>
    <t>大床房&lt;2人入住&gt;</t>
  </si>
  <si>
    <t>于东伟</t>
  </si>
  <si>
    <t xml:space="preserve">(GRT)79740320;	</t>
  </si>
  <si>
    <t>取消</t>
  </si>
  <si>
    <t xml:space="preserve">21147094666	</t>
  </si>
  <si>
    <t>[null](80245900)</t>
  </si>
  <si>
    <t xml:space="preserve">999221151032788	</t>
  </si>
  <si>
    <t>[德州]尚客优连锁酒店(德州万达广场店)(80248516)</t>
  </si>
  <si>
    <t>特惠大床房(无窗)&lt;至多8间&gt;&lt;2人入住&gt;</t>
  </si>
  <si>
    <t>刘希忠</t>
  </si>
  <si>
    <t xml:space="preserve">(THK)YD02232220925222208251;	</t>
  </si>
  <si>
    <t>，</t>
  </si>
  <si>
    <t>14292 CNY</t>
  </si>
  <si>
    <t>A221011093841481</t>
  </si>
  <si>
    <t>总计：14292元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</si>
  <si>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</si>
  <si>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</si>
  <si>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</si>
  <si>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</si>
  <si>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</si>
  <si>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</si>
  <si>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</si>
  <si>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</si>
  <si>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</si>
  <si>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</si>
  <si>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</si>
  <si>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</si>
  <si>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</si>
  <si>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</si>
  <si>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</si>
  <si>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</si>
  <si>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</si>
  <si>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</si>
  <si>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</si>
  <si>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2022-08-05</t>
  </si>
  <si>
    <t>2645572</t>
  </si>
  <si>
    <t>卡米亚度假村及水疗中心</t>
  </si>
  <si>
    <t>PARK EON</t>
  </si>
  <si>
    <t>2022-09-24</t>
  </si>
  <si>
    <t>2022-09-26</t>
  </si>
  <si>
    <t>退房日月结</t>
  </si>
  <si>
    <t>874.00</t>
  </si>
  <si>
    <t>RMB</t>
  </si>
  <si>
    <t>0</t>
  </si>
  <si>
    <t>0.00</t>
  </si>
  <si>
    <t>携程汇登国内直连</t>
  </si>
  <si>
    <t>01.011264</t>
  </si>
  <si>
    <t>2022-08-05 20:23:10</t>
  </si>
  <si>
    <t>否</t>
  </si>
  <si>
    <t>广州汇登信息科技有限公司</t>
  </si>
  <si>
    <t>直连</t>
  </si>
  <si>
    <t>越南</t>
  </si>
  <si>
    <t>2022-09-25</t>
  </si>
  <si>
    <t>2707924</t>
  </si>
  <si>
    <t>IU酒店(昆明西山万达大悦城火车站店)</t>
  </si>
  <si>
    <t>170.00</t>
  </si>
  <si>
    <t>2022-09-25 01:41:12</t>
  </si>
  <si>
    <t>中国</t>
  </si>
  <si>
    <t>2708138</t>
  </si>
  <si>
    <t>格林豪泰(广元高铁站店)</t>
  </si>
  <si>
    <t>127.00</t>
  </si>
  <si>
    <t>2022-09-25 09:02:04</t>
  </si>
  <si>
    <t>2022-09-22</t>
  </si>
  <si>
    <t>2703040</t>
  </si>
  <si>
    <t>广州珀丽酒店</t>
  </si>
  <si>
    <t>423.00</t>
  </si>
  <si>
    <t>2022-09-22 11:27:12</t>
  </si>
  <si>
    <t>2708448</t>
  </si>
  <si>
    <t>尚客优连锁酒店(梁山汽车站店)</t>
  </si>
  <si>
    <t>师恩玺</t>
  </si>
  <si>
    <t>96.00</t>
  </si>
  <si>
    <t>2022-09-25 13:38:42</t>
  </si>
  <si>
    <t>2709201</t>
  </si>
  <si>
    <t>尚客优连锁酒店(德州万达广场店)</t>
  </si>
  <si>
    <t>87.00</t>
  </si>
  <si>
    <t>2022-09-25 22:22:11</t>
  </si>
  <si>
    <t>2022-09-08</t>
  </si>
  <si>
    <t>2683284</t>
  </si>
  <si>
    <t>香港帝都酒店</t>
  </si>
  <si>
    <t>LEUNG HOI KIN,LAI CHI KIN</t>
  </si>
  <si>
    <t>2022-09-12</t>
  </si>
  <si>
    <t>11837.00</t>
  </si>
  <si>
    <t>2022-09-08 13:56:56</t>
  </si>
  <si>
    <t>2708183</t>
  </si>
  <si>
    <t>格林豪泰(昆山国际会展店)</t>
  </si>
  <si>
    <t>152.00</t>
  </si>
  <si>
    <t>2022-09-25 10:11:39</t>
  </si>
  <si>
    <t>2022-09-20</t>
  </si>
  <si>
    <t>2700676</t>
  </si>
  <si>
    <t>香港悦思青年旅舍</t>
  </si>
  <si>
    <t>CHAN LAI SZE ALICE</t>
  </si>
  <si>
    <t>290.00</t>
  </si>
  <si>
    <t>2022-09-20 20:10:59</t>
  </si>
  <si>
    <t>2703343</t>
  </si>
  <si>
    <t>全季酒店(南京朝天宫店)</t>
  </si>
  <si>
    <t>236.00</t>
  </si>
  <si>
    <t>2022-09-22 14:54:21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</si>
</sst>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44828</v>
      </c>
      <c r="G2" s="6">
        <v>44830</v>
      </c>
      <c r="H2" s="4">
        <v>1</v>
      </c>
      <c r="I2" s="4">
        <v>2</v>
      </c>
      <c r="J2" s="4">
        <v>2</v>
      </c>
      <c r="K2" s="4" t="s">
        <v>30</v>
      </c>
      <c r="L2" s="4">
        <v>874</v>
      </c>
      <c r="M2" s="4">
        <v>874</v>
      </c>
      <c r="N2" s="4" t="s">
        <v>31</v>
      </c>
      <c r="O2" s="4" t="s">
        <v>32</v>
      </c>
      <c r="P2" s="4" t="s">
        <v>33</v>
      </c>
      <c r="Q2" s="4">
        <v>0</v>
      </c>
      <c r="R2" s="7">
        <v>44778</v>
      </c>
      <c r="S2" s="6">
        <v>44845</v>
      </c>
      <c r="T2" s="4" t="s">
        <v>34</v>
      </c>
      <c r="U2" s="4">
        <v>874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44816</v>
      </c>
      <c r="G3" s="6">
        <v>44830</v>
      </c>
      <c r="H3" s="4">
        <v>1</v>
      </c>
      <c r="I3" s="4">
        <v>14</v>
      </c>
      <c r="J3" s="4">
        <v>14</v>
      </c>
      <c r="K3" s="4" t="s">
        <v>30</v>
      </c>
      <c r="L3" s="4">
        <v>11837</v>
      </c>
      <c r="M3" s="4">
        <v>11837</v>
      </c>
      <c r="N3" s="4" t="s">
        <v>39</v>
      </c>
      <c r="O3" s="4" t="s">
        <v>32</v>
      </c>
      <c r="P3" s="4" t="s">
        <v>33</v>
      </c>
      <c r="Q3" s="4">
        <v>0</v>
      </c>
      <c r="R3" s="7">
        <v>44812</v>
      </c>
      <c r="S3" s="6">
        <v>44845</v>
      </c>
      <c r="T3" s="4" t="s">
        <v>34</v>
      </c>
      <c r="U3" s="4">
        <v>11837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44829</v>
      </c>
      <c r="G4" s="6">
        <v>44830</v>
      </c>
      <c r="H4" s="4">
        <v>1</v>
      </c>
      <c r="I4" s="4">
        <v>1</v>
      </c>
      <c r="J4" s="4">
        <v>1</v>
      </c>
      <c r="K4" s="4" t="s">
        <v>30</v>
      </c>
      <c r="L4" s="4">
        <v>290</v>
      </c>
      <c r="M4" s="4">
        <v>290</v>
      </c>
      <c r="N4" s="4" t="s">
        <v>44</v>
      </c>
      <c r="O4" s="4" t="s">
        <v>32</v>
      </c>
      <c r="P4" s="4" t="s">
        <v>33</v>
      </c>
      <c r="Q4" s="4">
        <v>0</v>
      </c>
      <c r="R4" s="7">
        <v>44824</v>
      </c>
      <c r="S4" s="6">
        <v>44845</v>
      </c>
      <c r="T4" s="4" t="s">
        <v>34</v>
      </c>
      <c r="U4" s="4">
        <v>290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44829</v>
      </c>
      <c r="G5" s="6">
        <v>44830</v>
      </c>
      <c r="H5" s="4">
        <v>1</v>
      </c>
      <c r="I5" s="4">
        <v>1</v>
      </c>
      <c r="J5" s="4">
        <v>1</v>
      </c>
      <c r="K5" s="4" t="s">
        <v>30</v>
      </c>
      <c r="L5" s="4">
        <v>423</v>
      </c>
      <c r="M5" s="4">
        <v>423</v>
      </c>
      <c r="N5" s="4" t="s">
        <v>48</v>
      </c>
      <c r="O5" s="4" t="s">
        <v>32</v>
      </c>
      <c r="P5" s="4" t="s">
        <v>33</v>
      </c>
      <c r="Q5" s="4">
        <v>0</v>
      </c>
      <c r="R5" s="7">
        <v>44826</v>
      </c>
      <c r="S5" s="6">
        <v>44845</v>
      </c>
      <c r="T5" s="4" t="s">
        <v>34</v>
      </c>
      <c r="U5" s="4">
        <v>423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43</v>
      </c>
      <c r="F6" s="6">
        <v>44829</v>
      </c>
      <c r="G6" s="6">
        <v>44830</v>
      </c>
      <c r="H6" s="4">
        <v>1</v>
      </c>
      <c r="I6" s="4">
        <v>1</v>
      </c>
      <c r="J6" s="4">
        <v>1</v>
      </c>
      <c r="K6" s="4" t="s">
        <v>30</v>
      </c>
      <c r="L6" s="4">
        <v>236</v>
      </c>
      <c r="M6" s="4">
        <v>236</v>
      </c>
      <c r="N6" s="4" t="s">
        <v>51</v>
      </c>
      <c r="O6" s="4" t="s">
        <v>32</v>
      </c>
      <c r="P6" s="4" t="s">
        <v>33</v>
      </c>
      <c r="Q6" s="4">
        <v>0</v>
      </c>
      <c r="R6" s="7">
        <v>44826</v>
      </c>
      <c r="S6" s="6">
        <v>44845</v>
      </c>
      <c r="T6" s="4" t="s">
        <v>34</v>
      </c>
      <c r="U6" s="4">
        <v>236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44829</v>
      </c>
      <c r="G7" s="6">
        <v>44830</v>
      </c>
      <c r="H7" s="4">
        <v>1</v>
      </c>
      <c r="I7" s="4">
        <v>1</v>
      </c>
      <c r="J7" s="4">
        <v>1</v>
      </c>
      <c r="K7" s="4" t="s">
        <v>30</v>
      </c>
      <c r="L7" s="4">
        <v>1079</v>
      </c>
      <c r="M7" s="4">
        <v>1079</v>
      </c>
      <c r="N7" s="4" t="s">
        <v>56</v>
      </c>
      <c r="O7" s="4" t="s">
        <v>32</v>
      </c>
      <c r="P7" s="4" t="s">
        <v>33</v>
      </c>
      <c r="Q7" s="4">
        <v>0</v>
      </c>
      <c r="R7" s="7">
        <v>44827</v>
      </c>
      <c r="S7" s="6">
        <v>44845</v>
      </c>
      <c r="T7" s="4" t="s">
        <v>34</v>
      </c>
      <c r="U7" s="4">
        <v>1079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44829</v>
      </c>
      <c r="G8" s="6">
        <v>44830</v>
      </c>
      <c r="H8" s="4">
        <v>1</v>
      </c>
      <c r="I8" s="4">
        <v>1</v>
      </c>
      <c r="J8" s="4">
        <v>1</v>
      </c>
      <c r="K8" s="4" t="s">
        <v>30</v>
      </c>
      <c r="L8" s="4">
        <v>170</v>
      </c>
      <c r="M8" s="4">
        <v>170</v>
      </c>
      <c r="N8" s="4" t="s">
        <v>62</v>
      </c>
      <c r="O8" s="4" t="s">
        <v>32</v>
      </c>
      <c r="P8" s="4" t="s">
        <v>33</v>
      </c>
      <c r="Q8" s="4">
        <v>0</v>
      </c>
      <c r="R8" s="7">
        <v>44829</v>
      </c>
      <c r="S8" s="6">
        <v>44845</v>
      </c>
      <c r="T8" s="4" t="s">
        <v>34</v>
      </c>
      <c r="U8" s="4">
        <v>170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44829</v>
      </c>
      <c r="G9" s="6">
        <v>44830</v>
      </c>
      <c r="H9" s="4">
        <v>1</v>
      </c>
      <c r="I9" s="4">
        <v>1</v>
      </c>
      <c r="J9" s="4">
        <v>1</v>
      </c>
      <c r="K9" s="4" t="s">
        <v>30</v>
      </c>
      <c r="L9" s="4">
        <v>127</v>
      </c>
      <c r="M9" s="4">
        <v>127</v>
      </c>
      <c r="N9" s="4" t="s">
        <v>67</v>
      </c>
      <c r="O9" s="4" t="s">
        <v>32</v>
      </c>
      <c r="P9" s="4" t="s">
        <v>33</v>
      </c>
      <c r="Q9" s="4">
        <v>0</v>
      </c>
      <c r="R9" s="7">
        <v>44829</v>
      </c>
      <c r="S9" s="6">
        <v>44845</v>
      </c>
      <c r="T9" s="4" t="s">
        <v>34</v>
      </c>
      <c r="U9" s="4">
        <v>127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44829</v>
      </c>
      <c r="G10" s="6">
        <v>44830</v>
      </c>
      <c r="H10" s="4">
        <v>1</v>
      </c>
      <c r="I10" s="4">
        <v>1</v>
      </c>
      <c r="J10" s="4">
        <v>1</v>
      </c>
      <c r="K10" s="4" t="s">
        <v>30</v>
      </c>
      <c r="L10" s="4">
        <v>152</v>
      </c>
      <c r="M10" s="4">
        <v>152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44829</v>
      </c>
      <c r="S10" s="6">
        <v>44845</v>
      </c>
      <c r="T10" s="4" t="s">
        <v>34</v>
      </c>
      <c r="U10" s="4">
        <v>152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53</v>
      </c>
      <c r="B11" s="4" t="s">
        <v>26</v>
      </c>
      <c r="C11" s="4" t="s">
        <v>74</v>
      </c>
      <c r="D11" s="4" t="s">
        <v>54</v>
      </c>
      <c r="E11" s="4" t="s">
        <v>55</v>
      </c>
      <c r="F11" s="6">
        <v>44829</v>
      </c>
      <c r="G11" s="6">
        <v>44830</v>
      </c>
      <c r="H11" s="4">
        <v>1</v>
      </c>
      <c r="I11" s="4">
        <v>1</v>
      </c>
      <c r="J11" s="4">
        <v>1</v>
      </c>
      <c r="K11" s="4" t="s">
        <v>30</v>
      </c>
      <c r="L11" s="4">
        <v>-1079</v>
      </c>
      <c r="M11" s="4">
        <v>-1079</v>
      </c>
      <c r="N11" s="4" t="s">
        <v>56</v>
      </c>
      <c r="O11" s="4" t="s">
        <v>32</v>
      </c>
      <c r="P11" s="4" t="s">
        <v>33</v>
      </c>
      <c r="Q11" s="4">
        <v>0</v>
      </c>
      <c r="R11" s="7">
        <v>44827</v>
      </c>
      <c r="S11" s="6">
        <v>44845</v>
      </c>
      <c r="T11" s="4" t="s">
        <v>34</v>
      </c>
      <c r="U11" s="4">
        <v>-1079</v>
      </c>
      <c r="V11" s="4">
        <v>0</v>
      </c>
      <c r="W11" s="4">
        <v>0</v>
      </c>
      <c r="X11" s="4" t="s">
        <v>57</v>
      </c>
      <c r="Y11" s="4" t="s">
        <v>58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/>
      <c r="F12" s="6">
        <v>44829</v>
      </c>
      <c r="G12" s="6">
        <v>44830</v>
      </c>
      <c r="H12" s="4">
        <v>0</v>
      </c>
      <c r="I12" s="4">
        <v>1</v>
      </c>
      <c r="J12" s="4">
        <v>0</v>
      </c>
      <c r="K12" s="4" t="s">
        <v>30</v>
      </c>
      <c r="L12" s="4">
        <v>96</v>
      </c>
      <c r="M12" s="4">
        <v>96</v>
      </c>
      <c r="N12" s="4"/>
      <c r="O12" s="4" t="s">
        <v>32</v>
      </c>
      <c r="P12" s="4" t="s">
        <v>33</v>
      </c>
      <c r="Q12" s="4">
        <v>0</v>
      </c>
      <c r="R12" s="7">
        <v>44829</v>
      </c>
      <c r="S12" s="6">
        <v>44845</v>
      </c>
      <c r="T12" s="4" t="s">
        <v>34</v>
      </c>
      <c r="U12" s="4">
        <v>96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44829</v>
      </c>
      <c r="G13" s="6">
        <v>44830</v>
      </c>
      <c r="H13" s="4">
        <v>1</v>
      </c>
      <c r="I13" s="4">
        <v>1</v>
      </c>
      <c r="J13" s="4">
        <v>1</v>
      </c>
      <c r="K13" s="4" t="s">
        <v>30</v>
      </c>
      <c r="L13" s="4">
        <v>87</v>
      </c>
      <c r="M13" s="4">
        <v>87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44829</v>
      </c>
      <c r="S13" s="6">
        <v>44845</v>
      </c>
      <c r="T13" s="4" t="s">
        <v>34</v>
      </c>
      <c r="U13" s="4">
        <v>87</v>
      </c>
      <c r="V13" s="4">
        <v>0</v>
      </c>
      <c r="W13" s="4">
        <v>0</v>
      </c>
      <c r="X13" s="4" t="s">
        <v>35</v>
      </c>
      <c r="Y13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1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5">
        <v>18644117518</v>
      </c>
      <c r="B2" s="6">
        <v>44828</v>
      </c>
      <c r="C2" s="6">
        <v>44830</v>
      </c>
      <c r="D2" s="4">
        <v>874</v>
      </c>
      <c r="E2" s="4" t="str">
        <f>VLOOKUP(A2,HOP!A:L,12,0)</f>
        <v>874.00</v>
      </c>
      <c r="F2" s="4" t="str">
        <f>VLOOKUP(A2,HOP!A:C,3,0)</f>
        <v>2645572</v>
      </c>
      <c r="G2" s="4">
        <f>D2-E2</f>
        <v>0</v>
      </c>
      <c r="H2" s="4" t="str">
        <f>$H$1&amp;F2</f>
        <v>，2645572</v>
      </c>
      <c r="I2" s="4" t="str">
        <f>VLOOKUP(A2,HOP!A:U,21,0)</f>
        <v>直连</v>
      </c>
    </row>
    <row r="3" s="4" customFormat="1" spans="1:9">
      <c r="A3" s="5">
        <v>18940653595</v>
      </c>
      <c r="B3" s="6">
        <v>44816</v>
      </c>
      <c r="C3" s="6">
        <v>44830</v>
      </c>
      <c r="D3" s="4">
        <v>11837</v>
      </c>
      <c r="E3" s="4" t="str">
        <f>VLOOKUP(A3,HOP!A:L,12,0)</f>
        <v>11837.00</v>
      </c>
      <c r="F3" s="4" t="str">
        <f>VLOOKUP(A3,HOP!A:C,3,0)</f>
        <v>2683284</v>
      </c>
      <c r="G3" s="4">
        <f t="shared" ref="G3:G12" si="0">D3-E3</f>
        <v>0</v>
      </c>
      <c r="H3" s="4" t="str">
        <f t="shared" ref="H3:H12" si="1">$H$1&amp;F3</f>
        <v>，2683284</v>
      </c>
      <c r="I3" s="4" t="str">
        <f>VLOOKUP(A3,HOP!A:U,21,0)</f>
        <v>直连</v>
      </c>
    </row>
    <row r="4" s="4" customFormat="1" spans="1:9">
      <c r="A4" s="5">
        <v>21100535415</v>
      </c>
      <c r="B4" s="6">
        <v>44829</v>
      </c>
      <c r="C4" s="6">
        <v>44830</v>
      </c>
      <c r="D4" s="4">
        <v>290</v>
      </c>
      <c r="E4" s="4" t="str">
        <f>VLOOKUP(A4,HOP!A:L,12,0)</f>
        <v>290.00</v>
      </c>
      <c r="F4" s="4" t="str">
        <f>VLOOKUP(A4,HOP!A:C,3,0)</f>
        <v>2700676</v>
      </c>
      <c r="G4" s="4">
        <f t="shared" si="0"/>
        <v>0</v>
      </c>
      <c r="H4" s="4" t="str">
        <f t="shared" si="1"/>
        <v>，2700676</v>
      </c>
      <c r="I4" s="4" t="str">
        <f>VLOOKUP(A4,HOP!A:U,21,0)</f>
        <v>直连</v>
      </c>
    </row>
    <row r="5" s="4" customFormat="1" spans="1:9">
      <c r="A5" s="5">
        <v>21117404999</v>
      </c>
      <c r="B5" s="6">
        <v>44829</v>
      </c>
      <c r="C5" s="6">
        <v>44830</v>
      </c>
      <c r="D5" s="4">
        <v>423</v>
      </c>
      <c r="E5" s="4" t="str">
        <f>VLOOKUP(A5,HOP!A:L,12,0)</f>
        <v>423.00</v>
      </c>
      <c r="F5" s="4" t="str">
        <f>VLOOKUP(A5,HOP!A:C,3,0)</f>
        <v>2703040</v>
      </c>
      <c r="G5" s="4">
        <f t="shared" si="0"/>
        <v>0</v>
      </c>
      <c r="H5" s="4" t="str">
        <f t="shared" si="1"/>
        <v>，2703040</v>
      </c>
      <c r="I5" s="4" t="str">
        <f>VLOOKUP(A5,HOP!A:U,21,0)</f>
        <v>直连</v>
      </c>
    </row>
    <row r="6" s="4" customFormat="1" spans="1:9">
      <c r="A6" s="5">
        <v>21119576587</v>
      </c>
      <c r="B6" s="6">
        <v>44829</v>
      </c>
      <c r="C6" s="6">
        <v>44830</v>
      </c>
      <c r="D6" s="4">
        <v>236</v>
      </c>
      <c r="E6" s="4" t="str">
        <f>VLOOKUP(A6,HOP!A:L,12,0)</f>
        <v>236.00</v>
      </c>
      <c r="F6" s="4" t="str">
        <f>VLOOKUP(A6,HOP!A:C,3,0)</f>
        <v>2703343</v>
      </c>
      <c r="G6" s="4">
        <f t="shared" si="0"/>
        <v>0</v>
      </c>
      <c r="H6" s="4" t="str">
        <f t="shared" si="1"/>
        <v>，2703343</v>
      </c>
      <c r="I6" s="4" t="str">
        <f>VLOOKUP(A6,HOP!A:U,21,0)</f>
        <v>直连</v>
      </c>
    </row>
    <row r="7" s="4" customFormat="1" hidden="1" spans="1:9">
      <c r="A7" s="5">
        <v>999221131964001</v>
      </c>
      <c r="B7" s="6">
        <v>44829</v>
      </c>
      <c r="C7" s="6">
        <v>44830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999221144407537</v>
      </c>
      <c r="B8" s="6">
        <v>44829</v>
      </c>
      <c r="C8" s="6">
        <v>44830</v>
      </c>
      <c r="D8" s="4">
        <v>170</v>
      </c>
      <c r="E8" s="4" t="str">
        <f>VLOOKUP(A8,HOP!A:L,12,0)</f>
        <v>170.00</v>
      </c>
      <c r="F8" s="4" t="str">
        <f>VLOOKUP(A8,HOP!A:C,3,0)</f>
        <v>2707924</v>
      </c>
      <c r="G8" s="4">
        <f t="shared" si="0"/>
        <v>0</v>
      </c>
      <c r="H8" s="4" t="str">
        <f t="shared" si="1"/>
        <v>，2707924</v>
      </c>
      <c r="I8" s="4" t="str">
        <f>VLOOKUP(A8,HOP!A:U,21,0)</f>
        <v>直连</v>
      </c>
    </row>
    <row r="9" s="4" customFormat="1" spans="1:9">
      <c r="A9" s="5">
        <v>999221145326038</v>
      </c>
      <c r="B9" s="6">
        <v>44829</v>
      </c>
      <c r="C9" s="6">
        <v>44830</v>
      </c>
      <c r="D9" s="4">
        <v>127</v>
      </c>
      <c r="E9" s="4" t="str">
        <f>VLOOKUP(A9,HOP!A:L,12,0)</f>
        <v>127.00</v>
      </c>
      <c r="F9" s="4" t="str">
        <f>VLOOKUP(A9,HOP!A:C,3,0)</f>
        <v>2708138</v>
      </c>
      <c r="G9" s="4">
        <f t="shared" si="0"/>
        <v>0</v>
      </c>
      <c r="H9" s="4" t="str">
        <f t="shared" si="1"/>
        <v>，2708138</v>
      </c>
      <c r="I9" s="4" t="str">
        <f>VLOOKUP(A9,HOP!A:U,21,0)</f>
        <v>直连</v>
      </c>
    </row>
    <row r="10" s="4" customFormat="1" spans="1:9">
      <c r="A10" s="5">
        <v>999221145689827</v>
      </c>
      <c r="B10" s="6">
        <v>44829</v>
      </c>
      <c r="C10" s="6">
        <v>44830</v>
      </c>
      <c r="D10" s="4">
        <v>152</v>
      </c>
      <c r="E10" s="4" t="str">
        <f>VLOOKUP(A10,HOP!A:L,12,0)</f>
        <v>152.00</v>
      </c>
      <c r="F10" s="4" t="str">
        <f>VLOOKUP(A10,HOP!A:C,3,0)</f>
        <v>2708183</v>
      </c>
      <c r="G10" s="4">
        <f t="shared" si="0"/>
        <v>0</v>
      </c>
      <c r="H10" s="4" t="str">
        <f t="shared" si="1"/>
        <v>，2708183</v>
      </c>
      <c r="I10" s="4" t="str">
        <f>VLOOKUP(A10,HOP!A:U,21,0)</f>
        <v>直连</v>
      </c>
    </row>
    <row r="11" s="4" customFormat="1" spans="1:9">
      <c r="A11" s="5">
        <v>21147094666</v>
      </c>
      <c r="B11" s="6">
        <v>44829</v>
      </c>
      <c r="C11" s="6">
        <v>44830</v>
      </c>
      <c r="D11" s="4">
        <v>96</v>
      </c>
      <c r="E11" s="4" t="str">
        <f>VLOOKUP(A11,HOP!A:L,12,0)</f>
        <v>96.00</v>
      </c>
      <c r="F11" s="4" t="str">
        <f>VLOOKUP(A11,HOP!A:C,3,0)</f>
        <v>2708448</v>
      </c>
      <c r="G11" s="4">
        <f t="shared" si="0"/>
        <v>0</v>
      </c>
      <c r="H11" s="4" t="str">
        <f t="shared" si="1"/>
        <v>，2708448</v>
      </c>
      <c r="I11" s="4" t="str">
        <f>VLOOKUP(A11,HOP!A:U,21,0)</f>
        <v>直连</v>
      </c>
    </row>
    <row r="12" s="4" customFormat="1" spans="1:9">
      <c r="A12" s="5">
        <v>999221151032788</v>
      </c>
      <c r="B12" s="6">
        <v>44829</v>
      </c>
      <c r="C12" s="6">
        <v>44830</v>
      </c>
      <c r="D12" s="4">
        <v>87</v>
      </c>
      <c r="E12" s="4" t="str">
        <f>VLOOKUP(A12,HOP!A:L,12,0)</f>
        <v>87.00</v>
      </c>
      <c r="F12" s="4" t="str">
        <f>VLOOKUP(A12,HOP!A:C,3,0)</f>
        <v>2709201</v>
      </c>
      <c r="G12" s="4">
        <f t="shared" si="0"/>
        <v>0</v>
      </c>
      <c r="H12" s="4" t="str">
        <f t="shared" si="1"/>
        <v>，2709201</v>
      </c>
      <c r="I12" s="4" t="str">
        <f>VLOOKUP(A12,HOP!A:U,21,0)</f>
        <v>直连</v>
      </c>
    </row>
    <row r="14" spans="4:4">
      <c r="D14" s="4">
        <f>SUM(D2:D13)</f>
        <v>14292</v>
      </c>
    </row>
    <row r="15" spans="4:4">
      <c r="D15" s="4" t="s">
        <v>83</v>
      </c>
    </row>
    <row r="18" spans="1:1">
      <c r="A18" s="4" t="s">
        <v>84</v>
      </c>
    </row>
    <row r="19" spans="1:1">
      <c r="A19" s="4" t="s">
        <v>85</v>
      </c>
    </row>
  </sheetData>
  <autoFilter ref="A1:XFD15">
    <filterColumn colId="3">
      <filters blank="1">
        <filter val="170"/>
        <filter val="290"/>
        <filter val="152"/>
        <filter val="14292"/>
        <filter val="423"/>
        <filter val="874"/>
        <filter val="96"/>
        <filter val="236"/>
        <filter val="87"/>
        <filter val="127"/>
        <filter val="11837"/>
        <filter val="1429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  <c r="V1" s="2" t="s">
        <v>104</v>
      </c>
    </row>
    <row r="2" s="1" customFormat="1" spans="1:22">
      <c r="A2" s="3">
        <v>18644117518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999221144407537</v>
      </c>
      <c r="B3" s="1" t="s">
        <v>123</v>
      </c>
      <c r="C3" s="1" t="s">
        <v>124</v>
      </c>
      <c r="D3" s="1" t="s">
        <v>125</v>
      </c>
      <c r="E3" s="1" t="s">
        <v>62</v>
      </c>
      <c r="F3" s="1" t="s">
        <v>123</v>
      </c>
      <c r="G3" s="1" t="s">
        <v>110</v>
      </c>
      <c r="H3" s="1" t="s">
        <v>111</v>
      </c>
      <c r="I3" s="1" t="s">
        <v>126</v>
      </c>
      <c r="J3" s="1" t="s">
        <v>113</v>
      </c>
      <c r="K3" s="1" t="s">
        <v>126</v>
      </c>
      <c r="L3" s="1" t="s">
        <v>126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127</v>
      </c>
      <c r="S3" s="1" t="s">
        <v>119</v>
      </c>
      <c r="T3" s="1" t="s">
        <v>120</v>
      </c>
      <c r="U3" s="1" t="s">
        <v>121</v>
      </c>
      <c r="V3" s="1" t="s">
        <v>128</v>
      </c>
    </row>
    <row r="4" s="1" customFormat="1" spans="1:22">
      <c r="A4" s="3">
        <v>999221145326038</v>
      </c>
      <c r="B4" s="1" t="s">
        <v>123</v>
      </c>
      <c r="C4" s="1" t="s">
        <v>129</v>
      </c>
      <c r="D4" s="1" t="s">
        <v>130</v>
      </c>
      <c r="E4" s="1" t="s">
        <v>67</v>
      </c>
      <c r="F4" s="1" t="s">
        <v>123</v>
      </c>
      <c r="G4" s="1" t="s">
        <v>110</v>
      </c>
      <c r="H4" s="1" t="s">
        <v>111</v>
      </c>
      <c r="I4" s="1" t="s">
        <v>131</v>
      </c>
      <c r="J4" s="1" t="s">
        <v>113</v>
      </c>
      <c r="K4" s="1" t="s">
        <v>131</v>
      </c>
      <c r="L4" s="1" t="s">
        <v>131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132</v>
      </c>
      <c r="S4" s="1" t="s">
        <v>119</v>
      </c>
      <c r="T4" s="1" t="s">
        <v>120</v>
      </c>
      <c r="U4" s="1" t="s">
        <v>121</v>
      </c>
      <c r="V4" s="1" t="s">
        <v>128</v>
      </c>
    </row>
    <row r="5" s="1" customFormat="1" spans="1:22">
      <c r="A5" s="3">
        <v>21117404999</v>
      </c>
      <c r="B5" s="1" t="s">
        <v>133</v>
      </c>
      <c r="C5" s="1" t="s">
        <v>134</v>
      </c>
      <c r="D5" s="1" t="s">
        <v>135</v>
      </c>
      <c r="E5" s="1" t="s">
        <v>48</v>
      </c>
      <c r="F5" s="1" t="s">
        <v>123</v>
      </c>
      <c r="G5" s="1" t="s">
        <v>110</v>
      </c>
      <c r="H5" s="1" t="s">
        <v>111</v>
      </c>
      <c r="I5" s="1" t="s">
        <v>136</v>
      </c>
      <c r="J5" s="1" t="s">
        <v>113</v>
      </c>
      <c r="K5" s="1" t="s">
        <v>136</v>
      </c>
      <c r="L5" s="1" t="s">
        <v>136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137</v>
      </c>
      <c r="S5" s="1" t="s">
        <v>119</v>
      </c>
      <c r="T5" s="1" t="s">
        <v>120</v>
      </c>
      <c r="U5" s="1" t="s">
        <v>121</v>
      </c>
      <c r="V5" s="1" t="s">
        <v>128</v>
      </c>
    </row>
    <row r="6" s="1" customFormat="1" spans="1:22">
      <c r="A6" s="3">
        <v>21147094666</v>
      </c>
      <c r="B6" s="1" t="s">
        <v>123</v>
      </c>
      <c r="C6" s="1" t="s">
        <v>138</v>
      </c>
      <c r="D6" s="1" t="s">
        <v>139</v>
      </c>
      <c r="E6" s="1" t="s">
        <v>140</v>
      </c>
      <c r="F6" s="1" t="s">
        <v>123</v>
      </c>
      <c r="G6" s="1" t="s">
        <v>110</v>
      </c>
      <c r="H6" s="1" t="s">
        <v>111</v>
      </c>
      <c r="I6" s="1" t="s">
        <v>141</v>
      </c>
      <c r="J6" s="1" t="s">
        <v>113</v>
      </c>
      <c r="K6" s="1" t="s">
        <v>141</v>
      </c>
      <c r="L6" s="1" t="s">
        <v>141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142</v>
      </c>
      <c r="S6" s="1" t="s">
        <v>119</v>
      </c>
      <c r="T6" s="1" t="s">
        <v>120</v>
      </c>
      <c r="U6" s="1" t="s">
        <v>121</v>
      </c>
      <c r="V6" s="1" t="s">
        <v>128</v>
      </c>
    </row>
    <row r="7" s="1" customFormat="1" spans="1:22">
      <c r="A7" s="3">
        <v>999221151032788</v>
      </c>
      <c r="B7" s="1" t="s">
        <v>123</v>
      </c>
      <c r="C7" s="1" t="s">
        <v>143</v>
      </c>
      <c r="D7" s="1" t="s">
        <v>144</v>
      </c>
      <c r="E7" s="1" t="s">
        <v>80</v>
      </c>
      <c r="F7" s="1" t="s">
        <v>123</v>
      </c>
      <c r="G7" s="1" t="s">
        <v>110</v>
      </c>
      <c r="H7" s="1" t="s">
        <v>111</v>
      </c>
      <c r="I7" s="1" t="s">
        <v>145</v>
      </c>
      <c r="J7" s="1" t="s">
        <v>113</v>
      </c>
      <c r="K7" s="1" t="s">
        <v>145</v>
      </c>
      <c r="L7" s="1" t="s">
        <v>145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146</v>
      </c>
      <c r="S7" s="1" t="s">
        <v>119</v>
      </c>
      <c r="T7" s="1" t="s">
        <v>120</v>
      </c>
      <c r="U7" s="1" t="s">
        <v>121</v>
      </c>
      <c r="V7" s="1" t="s">
        <v>128</v>
      </c>
    </row>
    <row r="8" s="1" customFormat="1" spans="1:22">
      <c r="A8" s="3">
        <v>18940653595</v>
      </c>
      <c r="B8" s="1" t="s">
        <v>147</v>
      </c>
      <c r="C8" s="1" t="s">
        <v>148</v>
      </c>
      <c r="D8" s="1" t="s">
        <v>149</v>
      </c>
      <c r="E8" s="1" t="s">
        <v>150</v>
      </c>
      <c r="F8" s="1" t="s">
        <v>151</v>
      </c>
      <c r="G8" s="1" t="s">
        <v>110</v>
      </c>
      <c r="H8" s="1" t="s">
        <v>111</v>
      </c>
      <c r="I8" s="1" t="s">
        <v>152</v>
      </c>
      <c r="J8" s="1" t="s">
        <v>113</v>
      </c>
      <c r="K8" s="1" t="s">
        <v>152</v>
      </c>
      <c r="L8" s="1" t="s">
        <v>152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153</v>
      </c>
      <c r="S8" s="1" t="s">
        <v>119</v>
      </c>
      <c r="T8" s="1" t="s">
        <v>120</v>
      </c>
      <c r="U8" s="1" t="s">
        <v>121</v>
      </c>
      <c r="V8" s="1" t="s">
        <v>128</v>
      </c>
    </row>
    <row r="9" s="1" customFormat="1" spans="1:22">
      <c r="A9" s="3">
        <v>999221145689827</v>
      </c>
      <c r="B9" s="1" t="s">
        <v>123</v>
      </c>
      <c r="C9" s="1" t="s">
        <v>154</v>
      </c>
      <c r="D9" s="1" t="s">
        <v>155</v>
      </c>
      <c r="E9" s="1" t="s">
        <v>72</v>
      </c>
      <c r="F9" s="1" t="s">
        <v>123</v>
      </c>
      <c r="G9" s="1" t="s">
        <v>110</v>
      </c>
      <c r="H9" s="1" t="s">
        <v>111</v>
      </c>
      <c r="I9" s="1" t="s">
        <v>156</v>
      </c>
      <c r="J9" s="1" t="s">
        <v>113</v>
      </c>
      <c r="K9" s="1" t="s">
        <v>156</v>
      </c>
      <c r="L9" s="1" t="s">
        <v>156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157</v>
      </c>
      <c r="S9" s="1" t="s">
        <v>119</v>
      </c>
      <c r="T9" s="1" t="s">
        <v>120</v>
      </c>
      <c r="U9" s="1" t="s">
        <v>121</v>
      </c>
      <c r="V9" s="1" t="s">
        <v>128</v>
      </c>
    </row>
    <row r="10" s="1" customFormat="1" spans="1:22">
      <c r="A10" s="3">
        <v>21100535415</v>
      </c>
      <c r="B10" s="1" t="s">
        <v>158</v>
      </c>
      <c r="C10" s="1" t="s">
        <v>159</v>
      </c>
      <c r="D10" s="1" t="s">
        <v>160</v>
      </c>
      <c r="E10" s="1" t="s">
        <v>161</v>
      </c>
      <c r="F10" s="1" t="s">
        <v>123</v>
      </c>
      <c r="G10" s="1" t="s">
        <v>110</v>
      </c>
      <c r="H10" s="1" t="s">
        <v>111</v>
      </c>
      <c r="I10" s="1" t="s">
        <v>162</v>
      </c>
      <c r="J10" s="1" t="s">
        <v>113</v>
      </c>
      <c r="K10" s="1" t="s">
        <v>162</v>
      </c>
      <c r="L10" s="1" t="s">
        <v>162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163</v>
      </c>
      <c r="S10" s="1" t="s">
        <v>119</v>
      </c>
      <c r="T10" s="1" t="s">
        <v>120</v>
      </c>
      <c r="U10" s="1" t="s">
        <v>121</v>
      </c>
      <c r="V10" s="1" t="s">
        <v>128</v>
      </c>
    </row>
    <row r="11" s="1" customFormat="1" spans="1:22">
      <c r="A11" s="3">
        <v>21119576587</v>
      </c>
      <c r="B11" s="1" t="s">
        <v>133</v>
      </c>
      <c r="C11" s="1" t="s">
        <v>164</v>
      </c>
      <c r="D11" s="1" t="s">
        <v>165</v>
      </c>
      <c r="E11" s="1" t="s">
        <v>51</v>
      </c>
      <c r="F11" s="1" t="s">
        <v>123</v>
      </c>
      <c r="G11" s="1" t="s">
        <v>110</v>
      </c>
      <c r="H11" s="1" t="s">
        <v>111</v>
      </c>
      <c r="I11" s="1" t="s">
        <v>166</v>
      </c>
      <c r="J11" s="1" t="s">
        <v>113</v>
      </c>
      <c r="K11" s="1" t="s">
        <v>166</v>
      </c>
      <c r="L11" s="1" t="s">
        <v>166</v>
      </c>
      <c r="M11" s="1" t="s">
        <v>114</v>
      </c>
      <c r="N11" s="1" t="s">
        <v>114</v>
      </c>
      <c r="O11" s="1" t="s">
        <v>115</v>
      </c>
      <c r="P11" s="1" t="s">
        <v>116</v>
      </c>
      <c r="Q11" s="1" t="s">
        <v>117</v>
      </c>
      <c r="R11" s="1" t="s">
        <v>167</v>
      </c>
      <c r="S11" s="1" t="s">
        <v>119</v>
      </c>
      <c r="T11" s="1" t="s">
        <v>120</v>
      </c>
      <c r="U11" s="1" t="s">
        <v>121</v>
      </c>
      <c r="V11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2022-10-11T01:27:02Z</dcterms:created>
  <dcterms:modified xsi:type="dcterms:W3CDTF">2022-10-11T01:38:04Z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0B9287DB57604A8B99AE1534E5760580</vt:lpwstr>
  </property>
  <property fmtid="{D5CDD505-2E9C-101B-9397-08002B2CF9AE}" pid="3" name="KSOProductBuildVer">
    <vt:lpwstr>2052-11.1.0.12358</vt:lpwstr>
  </property>
</Properties>
</file>