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<sst xmlns="http://schemas.openxmlformats.org/spreadsheetml/2006/main" count="344" uniqueCount="175">
  <si>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</si>
  <si>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</si>
  <si>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</si>
  <si>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</si>
  <si>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</si>
  <si>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</si>
  <si>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</si>
  <si>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</si>
  <si>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</si>
  <si>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</si>
  <si>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</si>
  <si>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</si>
  <si>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</si>
  <si>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</si>
  <si>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</si>
  <si>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</si>
  <si>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</si>
  <si>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</si>
  <si>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</si>
  <si>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</si>
  <si>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</si>
  <si>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</si>
  <si>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</si>
  <si>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</si>
  <si>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</si>
  <si>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17829800434	</t>
  </si>
  <si>
    <t>Ctrip</t>
  </si>
  <si>
    <t>正常</t>
  </si>
  <si>
    <t>[大峡谷村]格兰德峡谷格兰德酒店(The Grand Hotel at The Grand Canyon)(46883244)</t>
  </si>
  <si>
    <t>特大床房&lt;不退款&gt;&lt;2人入住&gt;</t>
  </si>
  <si>
    <t>USD</t>
  </si>
  <si>
    <t>Peterson/Mark Allen,Peterson/Heather Marie</t>
  </si>
  <si>
    <t>CA5326221010USD</t>
  </si>
  <si>
    <t>未提现</t>
  </si>
  <si>
    <t>携程开票</t>
  </si>
  <si>
    <t xml:space="preserve">	</t>
  </si>
  <si>
    <t xml:space="preserve">EXP-1929533801	</t>
  </si>
  <si>
    <t xml:space="preserve">17896100888	</t>
  </si>
  <si>
    <t>[Telukjambe]卡拉旺美居酒店(Mercure Karawang)(39041694)</t>
  </si>
  <si>
    <t>高级双床房&lt;2人入住&gt;&lt;不退款&gt;&lt;早餐&gt;</t>
  </si>
  <si>
    <t>sahara/fina</t>
  </si>
  <si>
    <t xml:space="preserve">2539190	</t>
  </si>
  <si>
    <t xml:space="preserve">18517421048	</t>
  </si>
  <si>
    <t>[西归浦市]韦斯特凯世界杯酒店(Vistacay Hotel Worldcup)(37209701)</t>
  </si>
  <si>
    <t>尊贵客房 (Ondol)&lt;不退款&gt;&lt;2人入住&gt;</t>
  </si>
  <si>
    <t>HYUNBIN/LIM</t>
  </si>
  <si>
    <t xml:space="preserve">18937475280	</t>
  </si>
  <si>
    <t>[马赛]智选假日马赛圣查尔斯酒店(Holiday Inn Express Marseille Saint Charles, an IHG Hotel)(37202472)</t>
  </si>
  <si>
    <t>客房&lt;2人入住&gt;&lt;不退款&gt;</t>
  </si>
  <si>
    <t>CHEUNG/HIU TUNG</t>
  </si>
  <si>
    <t xml:space="preserve">2682635	</t>
  </si>
  <si>
    <t xml:space="preserve">42859657	</t>
  </si>
  <si>
    <t xml:space="preserve">21071958263	</t>
  </si>
  <si>
    <t>[卢塞恩]卢塞恩国宾大酒店(Ambassador Self Check-in Hotel)(39039533)</t>
  </si>
  <si>
    <t>双人床房&lt;2人入住&gt;&lt;不退款&gt;</t>
  </si>
  <si>
    <t>Chui/chi yin</t>
  </si>
  <si>
    <t>取消</t>
  </si>
  <si>
    <t xml:space="preserve">21180210182	</t>
  </si>
  <si>
    <t>[普吉岛]普吉岛骄傲酒店(SHA Extra Plus)(Proud Phuket Hotel(SHA Extra Plus))(37229285)</t>
  </si>
  <si>
    <t>高级池景房&lt;2人入住&gt;&lt;不退款&gt;</t>
  </si>
  <si>
    <t>PHAYAKKHAN/suphitcha</t>
  </si>
  <si>
    <t xml:space="preserve">2709348	</t>
  </si>
  <si>
    <t xml:space="preserve">37698	</t>
  </si>
  <si>
    <t xml:space="preserve">21201265215	</t>
  </si>
  <si>
    <t>[纽约]梦幻市区酒店(Dream Downtown)(39047687)</t>
  </si>
  <si>
    <t>客房, 1 张特大床 (Bronze)&lt;1&gt;&lt;2人入住&gt;&lt;不退款&gt;</t>
  </si>
  <si>
    <t>Schreyer/Amanda Elizabeth</t>
  </si>
  <si>
    <t xml:space="preserve">2711043	</t>
  </si>
  <si>
    <t xml:space="preserve">63084SE109587	</t>
  </si>
  <si>
    <t xml:space="preserve">21204026618	</t>
  </si>
  <si>
    <t>[曼谷]隆齐格兰德中心点酒店 (SHA Plus+)(Grande Centre Point Hotel Ploenchit (SHA Plus+))(37207258)</t>
  </si>
  <si>
    <t>高级阳台双床房&lt;2人入住&gt;&lt;不退款&gt;</t>
  </si>
  <si>
    <t>CHANG/YUNG TA</t>
  </si>
  <si>
    <t xml:space="preserve">2711447	</t>
  </si>
  <si>
    <t xml:space="preserve">188098	</t>
  </si>
  <si>
    <t xml:space="preserve">21328872234	</t>
  </si>
  <si>
    <t>[费城]费城索尼斯塔里滕豪斯广场酒店(Sonesta Philadelphia Rittenhouse Square)(44692207)</t>
  </si>
  <si>
    <t>小型客房（1张大床）&lt;2人入住&gt;&lt;不退款&gt;</t>
  </si>
  <si>
    <t>Dzikowski/Kenneth</t>
  </si>
  <si>
    <t>，</t>
  </si>
  <si>
    <t>A221010092238481</t>
  </si>
  <si>
    <t>A221010092330481</t>
  </si>
  <si>
    <t>USD / HKD 当前参考汇率: 7.84985</t>
  </si>
  <si>
    <t>总计： 2343 USD/
18392.2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</si>
  <si>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</si>
  <si>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</si>
  <si>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</si>
  <si>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</si>
  <si>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</si>
  <si>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</si>
  <si>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</si>
  <si>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</si>
  <si>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</si>
  <si>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</si>
  <si>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</si>
  <si>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</si>
  <si>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</si>
  <si>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</si>
  <si>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</si>
  <si>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</si>
  <si>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</si>
  <si>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</si>
  <si>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</si>
  <si>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2022-09-07</t>
  </si>
  <si>
    <t>2682635</t>
  </si>
  <si>
    <t>智选假日马赛圣查尔斯酒店</t>
  </si>
  <si>
    <t>CHEUNG HIU TUNG</t>
  </si>
  <si>
    <t>2022-10-06</t>
  </si>
  <si>
    <t>2022-10-07</t>
  </si>
  <si>
    <t>退房日周结</t>
  </si>
  <si>
    <t>620.45</t>
  </si>
  <si>
    <t>89.00</t>
  </si>
  <si>
    <t>0</t>
  </si>
  <si>
    <t>0.00</t>
  </si>
  <si>
    <t>携程盛景国际直连</t>
  </si>
  <si>
    <t>01.010677</t>
  </si>
  <si>
    <t>2022-09-07 23:07:57</t>
  </si>
  <si>
    <t>否</t>
  </si>
  <si>
    <t>汇智国际旅游发展有限公司</t>
  </si>
  <si>
    <t>直连</t>
  </si>
  <si>
    <t>法国</t>
  </si>
  <si>
    <t>2022-09-27</t>
  </si>
  <si>
    <t>2711043</t>
  </si>
  <si>
    <t>梦幻市区酒店</t>
  </si>
  <si>
    <t>Schreyer Amanda Elizabeth</t>
  </si>
  <si>
    <t>2951.42</t>
  </si>
  <si>
    <t>413.00</t>
  </si>
  <si>
    <t>2022-09-27 00:33:33</t>
  </si>
  <si>
    <t>美国</t>
  </si>
  <si>
    <t>2711447</t>
  </si>
  <si>
    <t>曼谷奔齐中心大酒店</t>
  </si>
  <si>
    <t>CHANG YUNG TA</t>
  </si>
  <si>
    <t>2022-10-04</t>
  </si>
  <si>
    <t>1417.05</t>
  </si>
  <si>
    <t>198.00</t>
  </si>
  <si>
    <t>2022-09-27 10:14:19</t>
  </si>
  <si>
    <t>直采</t>
  </si>
  <si>
    <t>泰国</t>
  </si>
  <si>
    <t>2022-07-26</t>
  </si>
  <si>
    <t>2633568</t>
  </si>
  <si>
    <t>韦斯特凯世界杯酒店</t>
  </si>
  <si>
    <t>HYUNBIN LIM</t>
  </si>
  <si>
    <t>365.41</t>
  </si>
  <si>
    <t>54.00</t>
  </si>
  <si>
    <t>2022-07-26 17:38:41</t>
  </si>
  <si>
    <t>韩国</t>
  </si>
  <si>
    <t>2022-05-06</t>
  </si>
  <si>
    <t>2539190</t>
  </si>
  <si>
    <t>美爵卡拉旺酒店</t>
  </si>
  <si>
    <t>sahara fina</t>
  </si>
  <si>
    <t>251.77</t>
  </si>
  <si>
    <t>38.00</t>
  </si>
  <si>
    <t>2022-05-06 00:56:32</t>
  </si>
  <si>
    <t>印度尼西亚</t>
  </si>
  <si>
    <t>2022-09-26</t>
  </si>
  <si>
    <t>2709348</t>
  </si>
  <si>
    <t>傲世普吉岛酒店</t>
  </si>
  <si>
    <t>PHAYAKKHAN suphitcha</t>
  </si>
  <si>
    <t>221.54</t>
  </si>
  <si>
    <t>31.00</t>
  </si>
  <si>
    <t>2022-09-27 21:28:33</t>
  </si>
  <si>
    <t>2022-04-22</t>
  </si>
  <si>
    <t>2520083</t>
  </si>
  <si>
    <t>格兰德峡谷格兰德酒店</t>
  </si>
  <si>
    <t>Peterson Mark Allen,Peterson Heather Marie</t>
  </si>
  <si>
    <t>2022-10-03</t>
  </si>
  <si>
    <t>9025.42</t>
  </si>
  <si>
    <t>1396.00</t>
  </si>
  <si>
    <t>2022-04-22 05:12:52</t>
  </si>
  <si>
    <t>2723273</t>
  </si>
  <si>
    <t>费城索尼斯塔里滕豪斯广场酒店</t>
  </si>
  <si>
    <t>Dzikowski Kenneth</t>
  </si>
  <si>
    <t>884.95</t>
  </si>
  <si>
    <t>124.00</t>
  </si>
  <si>
    <t>2022-10-03 23:55:36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</si>
</sst>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15</xdr:col>
      <xdr:colOff>400050</xdr:colOff>
      <xdr:row>62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1201400" cy="555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44837</v>
      </c>
      <c r="G2" s="6">
        <v>44841</v>
      </c>
      <c r="H2" s="4">
        <v>1</v>
      </c>
      <c r="I2" s="4">
        <v>4</v>
      </c>
      <c r="J2" s="4">
        <v>4</v>
      </c>
      <c r="K2" s="4" t="s">
        <v>30</v>
      </c>
      <c r="L2" s="4">
        <v>1396</v>
      </c>
      <c r="M2" s="4">
        <v>1396</v>
      </c>
      <c r="N2" s="4" t="s">
        <v>31</v>
      </c>
      <c r="O2" s="4" t="s">
        <v>32</v>
      </c>
      <c r="P2" s="4" t="s">
        <v>33</v>
      </c>
      <c r="Q2" s="4">
        <v>0</v>
      </c>
      <c r="R2" s="7">
        <v>44673</v>
      </c>
      <c r="S2" s="6">
        <v>44844</v>
      </c>
      <c r="T2" s="4" t="s">
        <v>34</v>
      </c>
      <c r="U2" s="4">
        <v>1396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44840</v>
      </c>
      <c r="G3" s="6">
        <v>44841</v>
      </c>
      <c r="H3" s="4">
        <v>1</v>
      </c>
      <c r="I3" s="4">
        <v>1</v>
      </c>
      <c r="J3" s="4">
        <v>1</v>
      </c>
      <c r="K3" s="4" t="s">
        <v>30</v>
      </c>
      <c r="L3" s="4">
        <v>38</v>
      </c>
      <c r="M3" s="4">
        <v>38</v>
      </c>
      <c r="N3" s="4" t="s">
        <v>40</v>
      </c>
      <c r="O3" s="4" t="s">
        <v>32</v>
      </c>
      <c r="P3" s="4" t="s">
        <v>33</v>
      </c>
      <c r="Q3" s="4">
        <v>0</v>
      </c>
      <c r="R3" s="7">
        <v>44687</v>
      </c>
      <c r="S3" s="6">
        <v>44844</v>
      </c>
      <c r="T3" s="4" t="s">
        <v>34</v>
      </c>
      <c r="U3" s="4">
        <v>38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44840</v>
      </c>
      <c r="G4" s="6">
        <v>44841</v>
      </c>
      <c r="H4" s="4">
        <v>1</v>
      </c>
      <c r="I4" s="4">
        <v>1</v>
      </c>
      <c r="J4" s="4">
        <v>1</v>
      </c>
      <c r="K4" s="4" t="s">
        <v>30</v>
      </c>
      <c r="L4" s="4">
        <v>54</v>
      </c>
      <c r="M4" s="4">
        <v>54</v>
      </c>
      <c r="N4" s="4" t="s">
        <v>45</v>
      </c>
      <c r="O4" s="4" t="s">
        <v>32</v>
      </c>
      <c r="P4" s="4" t="s">
        <v>33</v>
      </c>
      <c r="Q4" s="4">
        <v>0</v>
      </c>
      <c r="R4" s="7">
        <v>44768</v>
      </c>
      <c r="S4" s="6">
        <v>44844</v>
      </c>
      <c r="T4" s="4" t="s">
        <v>34</v>
      </c>
      <c r="U4" s="4">
        <v>54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44840</v>
      </c>
      <c r="G5" s="6">
        <v>44841</v>
      </c>
      <c r="H5" s="4">
        <v>1</v>
      </c>
      <c r="I5" s="4">
        <v>1</v>
      </c>
      <c r="J5" s="4">
        <v>1</v>
      </c>
      <c r="K5" s="4" t="s">
        <v>30</v>
      </c>
      <c r="L5" s="4">
        <v>89</v>
      </c>
      <c r="M5" s="4">
        <v>89</v>
      </c>
      <c r="N5" s="4" t="s">
        <v>49</v>
      </c>
      <c r="O5" s="4" t="s">
        <v>32</v>
      </c>
      <c r="P5" s="4" t="s">
        <v>33</v>
      </c>
      <c r="Q5" s="4">
        <v>0</v>
      </c>
      <c r="R5" s="7">
        <v>44811</v>
      </c>
      <c r="S5" s="6">
        <v>44844</v>
      </c>
      <c r="T5" s="4" t="s">
        <v>34</v>
      </c>
      <c r="U5" s="4">
        <v>89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44839</v>
      </c>
      <c r="G6" s="6">
        <v>44841</v>
      </c>
      <c r="H6" s="4">
        <v>1</v>
      </c>
      <c r="I6" s="4">
        <v>2</v>
      </c>
      <c r="J6" s="4">
        <v>2</v>
      </c>
      <c r="K6" s="4" t="s">
        <v>30</v>
      </c>
      <c r="L6" s="4">
        <v>314</v>
      </c>
      <c r="M6" s="4">
        <v>314</v>
      </c>
      <c r="N6" s="4" t="s">
        <v>55</v>
      </c>
      <c r="O6" s="4" t="s">
        <v>32</v>
      </c>
      <c r="P6" s="4" t="s">
        <v>33</v>
      </c>
      <c r="Q6" s="4">
        <v>0</v>
      </c>
      <c r="R6" s="7">
        <v>44823</v>
      </c>
      <c r="S6" s="6">
        <v>44844</v>
      </c>
      <c r="T6" s="4" t="s">
        <v>34</v>
      </c>
      <c r="U6" s="4">
        <v>314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56</v>
      </c>
      <c r="D7" s="4" t="s">
        <v>53</v>
      </c>
      <c r="E7" s="4" t="s">
        <v>54</v>
      </c>
      <c r="F7" s="6">
        <v>44839</v>
      </c>
      <c r="G7" s="6">
        <v>44841</v>
      </c>
      <c r="H7" s="4">
        <v>1</v>
      </c>
      <c r="I7" s="4">
        <v>2</v>
      </c>
      <c r="J7" s="4">
        <v>2</v>
      </c>
      <c r="K7" s="4" t="s">
        <v>30</v>
      </c>
      <c r="L7" s="4">
        <v>-314</v>
      </c>
      <c r="M7" s="4">
        <v>-314</v>
      </c>
      <c r="N7" s="4" t="s">
        <v>55</v>
      </c>
      <c r="O7" s="4" t="s">
        <v>32</v>
      </c>
      <c r="P7" s="4" t="s">
        <v>33</v>
      </c>
      <c r="Q7" s="4">
        <v>0</v>
      </c>
      <c r="R7" s="7">
        <v>44823</v>
      </c>
      <c r="S7" s="6">
        <v>44844</v>
      </c>
      <c r="T7" s="4" t="s">
        <v>34</v>
      </c>
      <c r="U7" s="4">
        <v>-314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44840</v>
      </c>
      <c r="G8" s="6">
        <v>44841</v>
      </c>
      <c r="H8" s="4">
        <v>1</v>
      </c>
      <c r="I8" s="4">
        <v>1</v>
      </c>
      <c r="J8" s="4">
        <v>1</v>
      </c>
      <c r="K8" s="4" t="s">
        <v>30</v>
      </c>
      <c r="L8" s="4">
        <v>31</v>
      </c>
      <c r="M8" s="4">
        <v>31</v>
      </c>
      <c r="N8" s="4" t="s">
        <v>60</v>
      </c>
      <c r="O8" s="4" t="s">
        <v>32</v>
      </c>
      <c r="P8" s="4" t="s">
        <v>33</v>
      </c>
      <c r="Q8" s="4">
        <v>0</v>
      </c>
      <c r="R8" s="7">
        <v>44830</v>
      </c>
      <c r="S8" s="6">
        <v>44844</v>
      </c>
      <c r="T8" s="4" t="s">
        <v>34</v>
      </c>
      <c r="U8" s="4">
        <v>31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44840</v>
      </c>
      <c r="G9" s="6">
        <v>44841</v>
      </c>
      <c r="H9" s="4">
        <v>1</v>
      </c>
      <c r="I9" s="4">
        <v>1</v>
      </c>
      <c r="J9" s="4">
        <v>1</v>
      </c>
      <c r="K9" s="4" t="s">
        <v>30</v>
      </c>
      <c r="L9" s="4">
        <v>413</v>
      </c>
      <c r="M9" s="4">
        <v>413</v>
      </c>
      <c r="N9" s="4" t="s">
        <v>66</v>
      </c>
      <c r="O9" s="4" t="s">
        <v>32</v>
      </c>
      <c r="P9" s="4" t="s">
        <v>33</v>
      </c>
      <c r="Q9" s="4">
        <v>0</v>
      </c>
      <c r="R9" s="7">
        <v>44831</v>
      </c>
      <c r="S9" s="6">
        <v>44844</v>
      </c>
      <c r="T9" s="4" t="s">
        <v>34</v>
      </c>
      <c r="U9" s="4">
        <v>413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44838</v>
      </c>
      <c r="G10" s="6">
        <v>44841</v>
      </c>
      <c r="H10" s="4">
        <v>1</v>
      </c>
      <c r="I10" s="4">
        <v>3</v>
      </c>
      <c r="J10" s="4">
        <v>3</v>
      </c>
      <c r="K10" s="4" t="s">
        <v>30</v>
      </c>
      <c r="L10" s="4">
        <v>198</v>
      </c>
      <c r="M10" s="4">
        <v>198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44831</v>
      </c>
      <c r="S10" s="6">
        <v>44844</v>
      </c>
      <c r="T10" s="4" t="s">
        <v>34</v>
      </c>
      <c r="U10" s="4">
        <v>198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44840</v>
      </c>
      <c r="G11" s="6">
        <v>44841</v>
      </c>
      <c r="H11" s="4">
        <v>1</v>
      </c>
      <c r="I11" s="4">
        <v>1</v>
      </c>
      <c r="J11" s="4">
        <v>1</v>
      </c>
      <c r="K11" s="4" t="s">
        <v>30</v>
      </c>
      <c r="L11" s="4">
        <v>124</v>
      </c>
      <c r="M11" s="4">
        <v>124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44837</v>
      </c>
      <c r="S11" s="6">
        <v>44844</v>
      </c>
      <c r="T11" s="4" t="s">
        <v>34</v>
      </c>
      <c r="U11" s="4">
        <v>124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6" sqref="A16:E19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17829800434</v>
      </c>
      <c r="B2" s="6">
        <v>44837</v>
      </c>
      <c r="C2" s="6">
        <v>44841</v>
      </c>
      <c r="D2" s="4">
        <v>1396</v>
      </c>
      <c r="E2" s="4" t="str">
        <f>VLOOKUP(A2,HOP!A:L,12,0)</f>
        <v>1396.00</v>
      </c>
      <c r="F2" s="4" t="str">
        <f>VLOOKUP(A2,HOP!A:C,3,0)</f>
        <v>2520083</v>
      </c>
      <c r="G2" s="4">
        <f>D2-E2</f>
        <v>0</v>
      </c>
      <c r="H2" s="4" t="str">
        <f>$H$1&amp;F2</f>
        <v>，2520083</v>
      </c>
      <c r="I2" s="4" t="str">
        <f>VLOOKUP(A2,HOP!A:U,21,0)</f>
        <v>直连</v>
      </c>
    </row>
    <row r="3" s="4" customFormat="1" spans="1:9">
      <c r="A3" s="5">
        <v>17896100888</v>
      </c>
      <c r="B3" s="6">
        <v>44840</v>
      </c>
      <c r="C3" s="6">
        <v>44841</v>
      </c>
      <c r="D3" s="4">
        <v>38</v>
      </c>
      <c r="E3" s="4" t="str">
        <f>VLOOKUP(A3,HOP!A:L,12,0)</f>
        <v>38.00</v>
      </c>
      <c r="F3" s="4" t="str">
        <f>VLOOKUP(A3,HOP!A:C,3,0)</f>
        <v>2539190</v>
      </c>
      <c r="G3" s="4">
        <f t="shared" ref="G3:G10" si="0">D3-E3</f>
        <v>0</v>
      </c>
      <c r="H3" s="4" t="str">
        <f t="shared" ref="H3:H10" si="1">$H$1&amp;F3</f>
        <v>，2539190</v>
      </c>
      <c r="I3" s="4" t="str">
        <f>VLOOKUP(A3,HOP!A:U,21,0)</f>
        <v>直连</v>
      </c>
    </row>
    <row r="4" s="4" customFormat="1" spans="1:9">
      <c r="A4" s="5">
        <v>18517421048</v>
      </c>
      <c r="B4" s="6">
        <v>44840</v>
      </c>
      <c r="C4" s="6">
        <v>44841</v>
      </c>
      <c r="D4" s="4">
        <v>54</v>
      </c>
      <c r="E4" s="4" t="str">
        <f>VLOOKUP(A4,HOP!A:L,12,0)</f>
        <v>54.00</v>
      </c>
      <c r="F4" s="4" t="str">
        <f>VLOOKUP(A4,HOP!A:C,3,0)</f>
        <v>2633568</v>
      </c>
      <c r="G4" s="4">
        <f t="shared" si="0"/>
        <v>0</v>
      </c>
      <c r="H4" s="4" t="str">
        <f t="shared" si="1"/>
        <v>，2633568</v>
      </c>
      <c r="I4" s="4" t="str">
        <f>VLOOKUP(A4,HOP!A:U,21,0)</f>
        <v>直连</v>
      </c>
    </row>
    <row r="5" s="4" customFormat="1" spans="1:9">
      <c r="A5" s="5">
        <v>18937475280</v>
      </c>
      <c r="B5" s="6">
        <v>44840</v>
      </c>
      <c r="C5" s="6">
        <v>44841</v>
      </c>
      <c r="D5" s="4">
        <v>89</v>
      </c>
      <c r="E5" s="4" t="str">
        <f>VLOOKUP(A5,HOP!A:L,12,0)</f>
        <v>89.00</v>
      </c>
      <c r="F5" s="4" t="str">
        <f>VLOOKUP(A5,HOP!A:C,3,0)</f>
        <v>2682635</v>
      </c>
      <c r="G5" s="4">
        <f t="shared" si="0"/>
        <v>0</v>
      </c>
      <c r="H5" s="4" t="str">
        <f t="shared" si="1"/>
        <v>，2682635</v>
      </c>
      <c r="I5" s="4" t="str">
        <f>VLOOKUP(A5,HOP!A:U,21,0)</f>
        <v>直连</v>
      </c>
    </row>
    <row r="6" s="4" customFormat="1" hidden="1" spans="1:9">
      <c r="A6" s="5">
        <v>21071958263</v>
      </c>
      <c r="B6" s="6">
        <v>44839</v>
      </c>
      <c r="C6" s="6">
        <v>44841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21180210182</v>
      </c>
      <c r="B7" s="6">
        <v>44840</v>
      </c>
      <c r="C7" s="6">
        <v>44841</v>
      </c>
      <c r="D7" s="4">
        <v>31</v>
      </c>
      <c r="E7" s="4" t="str">
        <f>VLOOKUP(A7,HOP!A:L,12,0)</f>
        <v>31.00</v>
      </c>
      <c r="F7" s="4" t="str">
        <f>VLOOKUP(A7,HOP!A:C,3,0)</f>
        <v>2709348</v>
      </c>
      <c r="G7" s="4">
        <f t="shared" si="0"/>
        <v>0</v>
      </c>
      <c r="H7" s="4" t="str">
        <f t="shared" si="1"/>
        <v>，2709348</v>
      </c>
      <c r="I7" s="4" t="str">
        <f>VLOOKUP(A7,HOP!A:U,21,0)</f>
        <v>直采</v>
      </c>
    </row>
    <row r="8" s="4" customFormat="1" spans="1:9">
      <c r="A8" s="5">
        <v>21201265215</v>
      </c>
      <c r="B8" s="6">
        <v>44840</v>
      </c>
      <c r="C8" s="6">
        <v>44841</v>
      </c>
      <c r="D8" s="4">
        <v>413</v>
      </c>
      <c r="E8" s="4" t="str">
        <f>VLOOKUP(A8,HOP!A:L,12,0)</f>
        <v>413.00</v>
      </c>
      <c r="F8" s="4" t="str">
        <f>VLOOKUP(A8,HOP!A:C,3,0)</f>
        <v>2711043</v>
      </c>
      <c r="G8" s="4">
        <f t="shared" si="0"/>
        <v>0</v>
      </c>
      <c r="H8" s="4" t="str">
        <f t="shared" si="1"/>
        <v>，2711043</v>
      </c>
      <c r="I8" s="4" t="str">
        <f>VLOOKUP(A8,HOP!A:U,21,0)</f>
        <v>直连</v>
      </c>
    </row>
    <row r="9" s="4" customFormat="1" spans="1:9">
      <c r="A9" s="5">
        <v>21204026618</v>
      </c>
      <c r="B9" s="6">
        <v>44838</v>
      </c>
      <c r="C9" s="6">
        <v>44841</v>
      </c>
      <c r="D9" s="4">
        <v>198</v>
      </c>
      <c r="E9" s="4" t="str">
        <f>VLOOKUP(A9,HOP!A:L,12,0)</f>
        <v>198.00</v>
      </c>
      <c r="F9" s="4" t="str">
        <f>VLOOKUP(A9,HOP!A:C,3,0)</f>
        <v>2711447</v>
      </c>
      <c r="G9" s="4">
        <f t="shared" si="0"/>
        <v>0</v>
      </c>
      <c r="H9" s="4" t="str">
        <f t="shared" si="1"/>
        <v>，2711447</v>
      </c>
      <c r="I9" s="4" t="str">
        <f>VLOOKUP(A9,HOP!A:U,21,0)</f>
        <v>直采</v>
      </c>
    </row>
    <row r="10" s="4" customFormat="1" spans="1:9">
      <c r="A10" s="5">
        <v>21328872234</v>
      </c>
      <c r="B10" s="6">
        <v>44840</v>
      </c>
      <c r="C10" s="6">
        <v>44841</v>
      </c>
      <c r="D10" s="4">
        <v>124</v>
      </c>
      <c r="E10" s="4" t="str">
        <f>VLOOKUP(A10,HOP!A:L,12,0)</f>
        <v>124.00</v>
      </c>
      <c r="F10" s="4" t="str">
        <f>VLOOKUP(A10,HOP!A:C,3,0)</f>
        <v>2723273</v>
      </c>
      <c r="G10" s="4">
        <f t="shared" si="0"/>
        <v>0</v>
      </c>
      <c r="H10" s="4" t="str">
        <f t="shared" si="1"/>
        <v>，2723273</v>
      </c>
      <c r="I10" s="4" t="str">
        <f>VLOOKUP(A10,HOP!A:U,21,0)</f>
        <v>直连</v>
      </c>
    </row>
    <row r="12" spans="4:4">
      <c r="D12" s="4">
        <f>SUM(D2:D11)</f>
        <v>2343</v>
      </c>
    </row>
    <row r="16" spans="1:5">
      <c r="A16" s="4" t="s">
        <v>80</v>
      </c>
      <c r="D16" s="4">
        <v>229</v>
      </c>
      <c r="E16" s="4">
        <v>1797.62</v>
      </c>
    </row>
    <row r="17" spans="1:5">
      <c r="A17" s="4" t="s">
        <v>81</v>
      </c>
      <c r="D17" s="4">
        <v>2114</v>
      </c>
      <c r="E17" s="4">
        <v>16594.58</v>
      </c>
    </row>
    <row r="18" spans="1:5">
      <c r="A18" s="4" t="s">
        <v>82</v>
      </c>
      <c r="D18" s="4">
        <f>SUBTOTAL(9,D16:D17)</f>
        <v>2343</v>
      </c>
      <c r="E18" s="4">
        <f>SUBTOTAL(9,E16:E17)</f>
        <v>18392.2</v>
      </c>
    </row>
    <row r="19" spans="1:1">
      <c r="A19" s="4" t="s">
        <v>83</v>
      </c>
    </row>
  </sheetData>
  <autoFilter ref="A1:XFD12">
    <filterColumn colId="3">
      <filters blank="1">
        <filter val="31"/>
        <filter val="413"/>
        <filter val="2343"/>
        <filter val="54"/>
        <filter val="124"/>
        <filter val="1396"/>
        <filter val="38"/>
        <filter val="19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18937475280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30</v>
      </c>
      <c r="K2" s="1" t="s">
        <v>111</v>
      </c>
      <c r="L2" s="1" t="s">
        <v>111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21201265215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107</v>
      </c>
      <c r="G3" s="1" t="s">
        <v>108</v>
      </c>
      <c r="H3" s="1" t="s">
        <v>109</v>
      </c>
      <c r="I3" s="1" t="s">
        <v>125</v>
      </c>
      <c r="J3" s="1" t="s">
        <v>30</v>
      </c>
      <c r="K3" s="1" t="s">
        <v>126</v>
      </c>
      <c r="L3" s="1" t="s">
        <v>126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127</v>
      </c>
      <c r="S3" s="1" t="s">
        <v>117</v>
      </c>
      <c r="T3" s="1" t="s">
        <v>118</v>
      </c>
      <c r="U3" s="1" t="s">
        <v>119</v>
      </c>
      <c r="V3" s="1" t="s">
        <v>128</v>
      </c>
    </row>
    <row r="4" s="1" customFormat="1" spans="1:22">
      <c r="A4" s="3">
        <v>21204026618</v>
      </c>
      <c r="B4" s="1" t="s">
        <v>121</v>
      </c>
      <c r="C4" s="1" t="s">
        <v>129</v>
      </c>
      <c r="D4" s="1" t="s">
        <v>130</v>
      </c>
      <c r="E4" s="1" t="s">
        <v>131</v>
      </c>
      <c r="F4" s="1" t="s">
        <v>132</v>
      </c>
      <c r="G4" s="1" t="s">
        <v>108</v>
      </c>
      <c r="H4" s="1" t="s">
        <v>109</v>
      </c>
      <c r="I4" s="1" t="s">
        <v>133</v>
      </c>
      <c r="J4" s="1" t="s">
        <v>30</v>
      </c>
      <c r="K4" s="1" t="s">
        <v>134</v>
      </c>
      <c r="L4" s="1" t="s">
        <v>134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135</v>
      </c>
      <c r="S4" s="1" t="s">
        <v>117</v>
      </c>
      <c r="T4" s="1" t="s">
        <v>118</v>
      </c>
      <c r="U4" s="1" t="s">
        <v>136</v>
      </c>
      <c r="V4" s="1" t="s">
        <v>137</v>
      </c>
    </row>
    <row r="5" s="1" customFormat="1" spans="1:22">
      <c r="A5" s="3">
        <v>18517421048</v>
      </c>
      <c r="B5" s="1" t="s">
        <v>138</v>
      </c>
      <c r="C5" s="1" t="s">
        <v>139</v>
      </c>
      <c r="D5" s="1" t="s">
        <v>140</v>
      </c>
      <c r="E5" s="1" t="s">
        <v>141</v>
      </c>
      <c r="F5" s="1" t="s">
        <v>107</v>
      </c>
      <c r="G5" s="1" t="s">
        <v>108</v>
      </c>
      <c r="H5" s="1" t="s">
        <v>109</v>
      </c>
      <c r="I5" s="1" t="s">
        <v>142</v>
      </c>
      <c r="J5" s="1" t="s">
        <v>30</v>
      </c>
      <c r="K5" s="1" t="s">
        <v>143</v>
      </c>
      <c r="L5" s="1" t="s">
        <v>143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144</v>
      </c>
      <c r="S5" s="1" t="s">
        <v>117</v>
      </c>
      <c r="T5" s="1" t="s">
        <v>118</v>
      </c>
      <c r="U5" s="1" t="s">
        <v>119</v>
      </c>
      <c r="V5" s="1" t="s">
        <v>145</v>
      </c>
    </row>
    <row r="6" s="1" customFormat="1" spans="1:22">
      <c r="A6" s="3">
        <v>17896100888</v>
      </c>
      <c r="B6" s="1" t="s">
        <v>146</v>
      </c>
      <c r="C6" s="1" t="s">
        <v>147</v>
      </c>
      <c r="D6" s="1" t="s">
        <v>148</v>
      </c>
      <c r="E6" s="1" t="s">
        <v>149</v>
      </c>
      <c r="F6" s="1" t="s">
        <v>107</v>
      </c>
      <c r="G6" s="1" t="s">
        <v>108</v>
      </c>
      <c r="H6" s="1" t="s">
        <v>109</v>
      </c>
      <c r="I6" s="1" t="s">
        <v>150</v>
      </c>
      <c r="J6" s="1" t="s">
        <v>30</v>
      </c>
      <c r="K6" s="1" t="s">
        <v>151</v>
      </c>
      <c r="L6" s="1" t="s">
        <v>151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152</v>
      </c>
      <c r="S6" s="1" t="s">
        <v>117</v>
      </c>
      <c r="T6" s="1" t="s">
        <v>118</v>
      </c>
      <c r="U6" s="1" t="s">
        <v>119</v>
      </c>
      <c r="V6" s="1" t="s">
        <v>153</v>
      </c>
    </row>
    <row r="7" s="1" customFormat="1" spans="1:22">
      <c r="A7" s="3">
        <v>21180210182</v>
      </c>
      <c r="B7" s="1" t="s">
        <v>154</v>
      </c>
      <c r="C7" s="1" t="s">
        <v>155</v>
      </c>
      <c r="D7" s="1" t="s">
        <v>156</v>
      </c>
      <c r="E7" s="1" t="s">
        <v>157</v>
      </c>
      <c r="F7" s="1" t="s">
        <v>107</v>
      </c>
      <c r="G7" s="1" t="s">
        <v>108</v>
      </c>
      <c r="H7" s="1" t="s">
        <v>109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160</v>
      </c>
      <c r="S7" s="1" t="s">
        <v>117</v>
      </c>
      <c r="T7" s="1" t="s">
        <v>118</v>
      </c>
      <c r="U7" s="1" t="s">
        <v>136</v>
      </c>
      <c r="V7" s="1" t="s">
        <v>137</v>
      </c>
    </row>
    <row r="8" s="1" customFormat="1" spans="1:22">
      <c r="A8" s="3">
        <v>17829800434</v>
      </c>
      <c r="B8" s="1" t="s">
        <v>161</v>
      </c>
      <c r="C8" s="1" t="s">
        <v>162</v>
      </c>
      <c r="D8" s="1" t="s">
        <v>163</v>
      </c>
      <c r="E8" s="1" t="s">
        <v>164</v>
      </c>
      <c r="F8" s="1" t="s">
        <v>165</v>
      </c>
      <c r="G8" s="1" t="s">
        <v>108</v>
      </c>
      <c r="H8" s="1" t="s">
        <v>109</v>
      </c>
      <c r="I8" s="1" t="s">
        <v>166</v>
      </c>
      <c r="J8" s="1" t="s">
        <v>30</v>
      </c>
      <c r="K8" s="1" t="s">
        <v>167</v>
      </c>
      <c r="L8" s="1" t="s">
        <v>167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168</v>
      </c>
      <c r="S8" s="1" t="s">
        <v>117</v>
      </c>
      <c r="T8" s="1" t="s">
        <v>118</v>
      </c>
      <c r="U8" s="1" t="s">
        <v>119</v>
      </c>
      <c r="V8" s="1" t="s">
        <v>128</v>
      </c>
    </row>
    <row r="9" s="1" customFormat="1" spans="1:22">
      <c r="A9" s="3">
        <v>21328872234</v>
      </c>
      <c r="B9" s="1" t="s">
        <v>165</v>
      </c>
      <c r="C9" s="1" t="s">
        <v>169</v>
      </c>
      <c r="D9" s="1" t="s">
        <v>170</v>
      </c>
      <c r="E9" s="1" t="s">
        <v>171</v>
      </c>
      <c r="F9" s="1" t="s">
        <v>107</v>
      </c>
      <c r="G9" s="1" t="s">
        <v>108</v>
      </c>
      <c r="H9" s="1" t="s">
        <v>109</v>
      </c>
      <c r="I9" s="1" t="s">
        <v>172</v>
      </c>
      <c r="J9" s="1" t="s">
        <v>30</v>
      </c>
      <c r="K9" s="1" t="s">
        <v>173</v>
      </c>
      <c r="L9" s="1" t="s">
        <v>173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174</v>
      </c>
      <c r="S9" s="1" t="s">
        <v>117</v>
      </c>
      <c r="T9" s="1" t="s">
        <v>118</v>
      </c>
      <c r="U9" s="1" t="s">
        <v>119</v>
      </c>
      <c r="V9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2022-10-10T01:16:42Z</dcterms:created>
  <dcterms:modified xsi:type="dcterms:W3CDTF">2022-10-10T01:23:03Z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F2309DBADC374BF6BB4FDA0A006D97DF</vt:lpwstr>
  </property>
  <property fmtid="{D5CDD505-2E9C-101B-9397-08002B2CF9AE}" pid="3" name="KSOProductBuildVer">
    <vt:lpwstr>2052-11.1.0.12358</vt:lpwstr>
  </property>
</Properties>
</file>