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<sst xmlns="http://schemas.openxmlformats.org/spreadsheetml/2006/main" count="311" uniqueCount="132">
  <si>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</si>
  <si>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</si>
  <si>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</si>
  <si>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</si>
  <si>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</si>
  <si>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</si>
  <si>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</si>
  <si>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</si>
  <si>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</si>
  <si>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</si>
  <si>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</si>
  <si>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</si>
  <si>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</si>
  <si>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</si>
  <si>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</si>
  <si>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</si>
  <si>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</si>
  <si>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</si>
  <si>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</si>
  <si>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</si>
  <si>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</si>
  <si>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</si>
  <si>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</si>
  <si>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</si>
  <si>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</si>
  <si>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999221369752048	</t>
  </si>
  <si>
    <t>Ctrip</t>
  </si>
  <si>
    <t>正常</t>
  </si>
  <si>
    <t>[广州]宜尚酒店(广州嘉禾望岗地铁站店)(72839784)</t>
  </si>
  <si>
    <t>宜馨大床房&lt;双人入住&gt;&lt;内宾&gt;&lt;预付&gt;&lt;无早&gt;</t>
  </si>
  <si>
    <t>CNY</t>
  </si>
  <si>
    <t>黄理萍</t>
  </si>
  <si>
    <t>CA11323221013CNY</t>
  </si>
  <si>
    <t>未提现</t>
  </si>
  <si>
    <t>携程开票</t>
  </si>
  <si>
    <t xml:space="preserve">	</t>
  </si>
  <si>
    <t xml:space="preserve">999221370487963	</t>
  </si>
  <si>
    <t>[武汉]城市便捷酒店(武汉卓刀泉南路店)(71638384)</t>
  </si>
  <si>
    <t>商务大床房&lt;双人入住&gt;&lt;内宾&gt;&lt;预付&gt;&lt;无早&gt;</t>
  </si>
  <si>
    <t>晏涛</t>
  </si>
  <si>
    <t xml:space="preserve">999221372175469	</t>
  </si>
  <si>
    <t>[河池]精途酒店(河池宜州市政中心广场店)(71590010)</t>
  </si>
  <si>
    <t>标准双床房&lt;双人入住&gt;&lt;内宾&gt;&lt;预付&gt;&lt;双早&gt;</t>
  </si>
  <si>
    <t>唐建军</t>
  </si>
  <si>
    <t xml:space="preserve">2732086	</t>
  </si>
  <si>
    <t xml:space="preserve">999221015314542	</t>
  </si>
  <si>
    <t>赔款</t>
  </si>
  <si>
    <t>[苏州]苏州火车站北广场博乐诗亚朵酒店(22815645)</t>
  </si>
  <si>
    <t>雅致大床房&lt;双人入住&gt;&lt;内宾&gt;&lt;预付&gt;&lt;单早&gt;</t>
  </si>
  <si>
    <t>杨勇</t>
  </si>
  <si>
    <t xml:space="preserve">21199766364	</t>
  </si>
  <si>
    <t>[武汉]城市便捷酒店(武汉常青花园永旺店)(22815645)</t>
  </si>
  <si>
    <t>标准大床房&lt;双人入住&gt;&lt;内宾&gt;&lt;预付&gt;&lt;无早&gt;</t>
  </si>
  <si>
    <t>刘希盼,程希越</t>
  </si>
  <si>
    <t xml:space="preserve">2710837	</t>
  </si>
  <si>
    <t xml:space="preserve">999221373434140	</t>
  </si>
  <si>
    <t>[梧州]城市便捷酒店(梧州高铁南站店)(71587786)</t>
  </si>
  <si>
    <t>邱里干</t>
  </si>
  <si>
    <t>CA11323221014CNY</t>
  </si>
  <si>
    <t xml:space="preserve">999221375548864	</t>
  </si>
  <si>
    <t>黄晓纯</t>
  </si>
  <si>
    <t xml:space="preserve">999221408524090	</t>
  </si>
  <si>
    <t>[中山]柏曼酒店(中山坦洲合胜百货店)(83841733)</t>
  </si>
  <si>
    <t>标准大床房&lt;双人入住&gt;&lt;内宾&gt;&lt;预付&gt;&lt;双早&gt;</t>
  </si>
  <si>
    <t>陈美玲</t>
  </si>
  <si>
    <t xml:space="preserve">999221409088355	</t>
  </si>
  <si>
    <t>高级大床房&lt;双人入住&gt;&lt;内宾&gt;&lt;预付&gt;&lt;双早&gt;</t>
  </si>
  <si>
    <t>曾祥涛</t>
  </si>
  <si>
    <t>，</t>
  </si>
  <si>
    <t>本期扣款345.42元</t>
  </si>
  <si>
    <t xml:space="preserve"> 本期扣款410元</t>
  </si>
  <si>
    <t>A221014092333481</t>
  </si>
  <si>
    <t>A221014092427481</t>
  </si>
  <si>
    <t>CNY / HKD 当前参考汇率: 1.092402301</t>
  </si>
  <si>
    <t>总计： 549.4 CNY/
600.17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</si>
  <si>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</si>
  <si>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</si>
  <si>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</si>
  <si>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</si>
  <si>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</si>
  <si>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</si>
  <si>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</si>
  <si>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</si>
  <si>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</si>
  <si>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</si>
  <si>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</si>
  <si>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</si>
  <si>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</si>
  <si>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</si>
  <si>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</si>
  <si>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</si>
  <si>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</si>
  <si>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</si>
  <si>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</si>
  <si>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2022-10-09</t>
  </si>
  <si>
    <t>2731554</t>
  </si>
  <si>
    <t>宜尚酒店(广州嘉禾望岗地铁站店)</t>
  </si>
  <si>
    <t>2022-10-10</t>
  </si>
  <si>
    <t>退房日月结</t>
  </si>
  <si>
    <t>222.42</t>
  </si>
  <si>
    <t>RMB</t>
  </si>
  <si>
    <t>0</t>
  </si>
  <si>
    <t>0.00</t>
  </si>
  <si>
    <t>携程汇智国内直连</t>
  </si>
  <si>
    <t>1861</t>
  </si>
  <si>
    <t>2022-10-09 10:13:21</t>
  </si>
  <si>
    <t>否</t>
  </si>
  <si>
    <t>汇智国际旅游发展有限公司</t>
  </si>
  <si>
    <t>直连</t>
  </si>
  <si>
    <t>中国</t>
  </si>
  <si>
    <t>2732086</t>
  </si>
  <si>
    <t>精途酒店(河池宜州市政中心广场店)</t>
  </si>
  <si>
    <t>186.55</t>
  </si>
  <si>
    <t>2022-10-09 17:27:50</t>
  </si>
  <si>
    <t>2732338</t>
  </si>
  <si>
    <t>城市便捷酒店(梧州高铁南站店)</t>
  </si>
  <si>
    <t>2022-10-11</t>
  </si>
  <si>
    <t>161.95</t>
  </si>
  <si>
    <t>2022-10-09 21:03:26</t>
  </si>
  <si>
    <t>2732965</t>
  </si>
  <si>
    <t>2022-10-10 10:34:13</t>
  </si>
  <si>
    <t>2733785</t>
  </si>
  <si>
    <t>柏曼酒店(中山坦洲店)</t>
  </si>
  <si>
    <t>184.50</t>
  </si>
  <si>
    <t>2022-10-10 20:36:12</t>
  </si>
  <si>
    <t>2731686</t>
  </si>
  <si>
    <t>城市便捷酒店(武汉卓刀泉南路店)</t>
  </si>
  <si>
    <t>159.90</t>
  </si>
  <si>
    <t>2022-10-09 12:37:24</t>
  </si>
  <si>
    <t>2733759</t>
  </si>
  <si>
    <t>167.08</t>
  </si>
  <si>
    <t>2022-10-10 20:18:53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</si>
</sst>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390525</xdr:colOff>
      <xdr:row>56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3347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44844</v>
      </c>
      <c r="H2" s="4">
        <v>1</v>
      </c>
      <c r="I2" s="4">
        <v>1</v>
      </c>
      <c r="J2" s="4">
        <v>1</v>
      </c>
      <c r="K2" s="4" t="s">
        <v>30</v>
      </c>
      <c r="L2" s="4">
        <v>222.42</v>
      </c>
      <c r="M2" s="4">
        <v>222.42</v>
      </c>
      <c r="N2" s="4" t="s">
        <v>31</v>
      </c>
      <c r="O2" s="4" t="s">
        <v>32</v>
      </c>
      <c r="P2" s="4" t="s">
        <v>33</v>
      </c>
      <c r="Q2" s="4">
        <v>0</v>
      </c>
      <c r="R2" s="7">
        <v>44843</v>
      </c>
      <c r="S2" s="6">
        <v>44847</v>
      </c>
      <c r="T2" s="4" t="s">
        <v>34</v>
      </c>
      <c r="U2" s="4">
        <v>222.42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44843</v>
      </c>
      <c r="G3" s="6">
        <v>44844</v>
      </c>
      <c r="H3" s="4">
        <v>1</v>
      </c>
      <c r="I3" s="4">
        <v>1</v>
      </c>
      <c r="J3" s="4">
        <v>1</v>
      </c>
      <c r="K3" s="4" t="s">
        <v>30</v>
      </c>
      <c r="L3" s="4">
        <v>159.9</v>
      </c>
      <c r="M3" s="4">
        <v>159.9</v>
      </c>
      <c r="N3" s="4" t="s">
        <v>39</v>
      </c>
      <c r="O3" s="4" t="s">
        <v>32</v>
      </c>
      <c r="P3" s="4" t="s">
        <v>33</v>
      </c>
      <c r="Q3" s="4">
        <v>0</v>
      </c>
      <c r="R3" s="7">
        <v>44843</v>
      </c>
      <c r="S3" s="6">
        <v>44847</v>
      </c>
      <c r="T3" s="4" t="s">
        <v>34</v>
      </c>
      <c r="U3" s="4">
        <v>159.9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44843</v>
      </c>
      <c r="G4" s="6">
        <v>44844</v>
      </c>
      <c r="H4" s="4">
        <v>1</v>
      </c>
      <c r="I4" s="4">
        <v>1</v>
      </c>
      <c r="J4" s="4">
        <v>1</v>
      </c>
      <c r="K4" s="4" t="s">
        <v>30</v>
      </c>
      <c r="L4" s="4">
        <v>186.55</v>
      </c>
      <c r="M4" s="4">
        <v>186.55</v>
      </c>
      <c r="N4" s="4" t="s">
        <v>43</v>
      </c>
      <c r="O4" s="4" t="s">
        <v>32</v>
      </c>
      <c r="P4" s="4" t="s">
        <v>33</v>
      </c>
      <c r="Q4" s="4">
        <v>0</v>
      </c>
      <c r="R4" s="7">
        <v>44843</v>
      </c>
      <c r="S4" s="6">
        <v>44847</v>
      </c>
      <c r="T4" s="4" t="s">
        <v>34</v>
      </c>
      <c r="U4" s="4">
        <v>186.55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46</v>
      </c>
      <c r="D5" s="4" t="s">
        <v>47</v>
      </c>
      <c r="E5" s="4" t="s">
        <v>48</v>
      </c>
      <c r="F5" s="6">
        <v>44819</v>
      </c>
      <c r="G5" s="6">
        <v>44820</v>
      </c>
      <c r="H5" s="4">
        <v>1</v>
      </c>
      <c r="I5" s="4">
        <v>1</v>
      </c>
      <c r="J5" s="4">
        <v>1</v>
      </c>
      <c r="K5" s="4" t="s">
        <v>30</v>
      </c>
      <c r="L5" s="4">
        <v>-345.42</v>
      </c>
      <c r="M5" s="4">
        <v>-345.42</v>
      </c>
      <c r="N5" s="4" t="s">
        <v>49</v>
      </c>
      <c r="O5" s="4" t="s">
        <v>32</v>
      </c>
      <c r="P5" s="4" t="s">
        <v>33</v>
      </c>
      <c r="Q5" s="4">
        <v>0</v>
      </c>
      <c r="R5" s="7">
        <v>44819</v>
      </c>
      <c r="S5" s="6">
        <v>44847</v>
      </c>
      <c r="T5" s="4"/>
      <c r="U5" s="4">
        <v>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46</v>
      </c>
      <c r="D6" s="4" t="s">
        <v>51</v>
      </c>
      <c r="E6" s="4" t="s">
        <v>52</v>
      </c>
      <c r="F6" s="6">
        <v>44830</v>
      </c>
      <c r="G6" s="6">
        <v>44831</v>
      </c>
      <c r="H6" s="4">
        <v>2</v>
      </c>
      <c r="I6" s="4">
        <v>1</v>
      </c>
      <c r="J6" s="4">
        <v>2</v>
      </c>
      <c r="K6" s="4" t="s">
        <v>30</v>
      </c>
      <c r="L6" s="4">
        <v>-410</v>
      </c>
      <c r="M6" s="4">
        <v>-410</v>
      </c>
      <c r="N6" s="4" t="s">
        <v>53</v>
      </c>
      <c r="O6" s="4" t="s">
        <v>32</v>
      </c>
      <c r="P6" s="4" t="s">
        <v>33</v>
      </c>
      <c r="Q6" s="4">
        <v>0</v>
      </c>
      <c r="R6" s="7">
        <v>44830</v>
      </c>
      <c r="S6" s="6">
        <v>44847</v>
      </c>
      <c r="T6" s="4"/>
      <c r="U6" s="4">
        <v>0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52</v>
      </c>
      <c r="F7" s="6">
        <v>44844</v>
      </c>
      <c r="G7" s="6">
        <v>44845</v>
      </c>
      <c r="H7" s="4">
        <v>1</v>
      </c>
      <c r="I7" s="4">
        <v>1</v>
      </c>
      <c r="J7" s="4">
        <v>1</v>
      </c>
      <c r="K7" s="4" t="s">
        <v>30</v>
      </c>
      <c r="L7" s="4">
        <v>161.95</v>
      </c>
      <c r="M7" s="4">
        <v>161.95</v>
      </c>
      <c r="N7" s="4" t="s">
        <v>57</v>
      </c>
      <c r="O7" s="4" t="s">
        <v>58</v>
      </c>
      <c r="P7" s="4" t="s">
        <v>33</v>
      </c>
      <c r="Q7" s="4">
        <v>0</v>
      </c>
      <c r="R7" s="7">
        <v>44843</v>
      </c>
      <c r="S7" s="6">
        <v>44848</v>
      </c>
      <c r="T7" s="4" t="s">
        <v>34</v>
      </c>
      <c r="U7" s="4">
        <v>161.95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44844</v>
      </c>
      <c r="G8" s="6">
        <v>44845</v>
      </c>
      <c r="H8" s="4">
        <v>1</v>
      </c>
      <c r="I8" s="4">
        <v>1</v>
      </c>
      <c r="J8" s="4">
        <v>1</v>
      </c>
      <c r="K8" s="4" t="s">
        <v>30</v>
      </c>
      <c r="L8" s="4">
        <v>222.42</v>
      </c>
      <c r="M8" s="4">
        <v>222.42</v>
      </c>
      <c r="N8" s="4" t="s">
        <v>60</v>
      </c>
      <c r="O8" s="4" t="s">
        <v>58</v>
      </c>
      <c r="P8" s="4" t="s">
        <v>33</v>
      </c>
      <c r="Q8" s="4">
        <v>0</v>
      </c>
      <c r="R8" s="7">
        <v>44844</v>
      </c>
      <c r="S8" s="6">
        <v>44848</v>
      </c>
      <c r="T8" s="4" t="s">
        <v>34</v>
      </c>
      <c r="U8" s="4">
        <v>222.42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44844</v>
      </c>
      <c r="G9" s="6">
        <v>44845</v>
      </c>
      <c r="H9" s="4">
        <v>1</v>
      </c>
      <c r="I9" s="4">
        <v>1</v>
      </c>
      <c r="J9" s="4">
        <v>1</v>
      </c>
      <c r="K9" s="4" t="s">
        <v>30</v>
      </c>
      <c r="L9" s="4">
        <v>167.08</v>
      </c>
      <c r="M9" s="4">
        <v>167.08</v>
      </c>
      <c r="N9" s="4" t="s">
        <v>64</v>
      </c>
      <c r="O9" s="4" t="s">
        <v>58</v>
      </c>
      <c r="P9" s="4" t="s">
        <v>33</v>
      </c>
      <c r="Q9" s="4">
        <v>0</v>
      </c>
      <c r="R9" s="7">
        <v>44844</v>
      </c>
      <c r="S9" s="6">
        <v>44848</v>
      </c>
      <c r="T9" s="4" t="s">
        <v>34</v>
      </c>
      <c r="U9" s="4">
        <v>167.08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62</v>
      </c>
      <c r="E10" s="4" t="s">
        <v>66</v>
      </c>
      <c r="F10" s="6">
        <v>44844</v>
      </c>
      <c r="G10" s="6">
        <v>44845</v>
      </c>
      <c r="H10" s="4">
        <v>1</v>
      </c>
      <c r="I10" s="4">
        <v>1</v>
      </c>
      <c r="J10" s="4">
        <v>1</v>
      </c>
      <c r="K10" s="4" t="s">
        <v>30</v>
      </c>
      <c r="L10" s="4">
        <v>184.5</v>
      </c>
      <c r="M10" s="4">
        <v>184.5</v>
      </c>
      <c r="N10" s="4" t="s">
        <v>67</v>
      </c>
      <c r="O10" s="4" t="s">
        <v>58</v>
      </c>
      <c r="P10" s="4" t="s">
        <v>33</v>
      </c>
      <c r="Q10" s="4">
        <v>0</v>
      </c>
      <c r="R10" s="7">
        <v>44844</v>
      </c>
      <c r="S10" s="6">
        <v>44848</v>
      </c>
      <c r="T10" s="4" t="s">
        <v>34</v>
      </c>
      <c r="U10" s="4">
        <v>184.5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6" sqref="A16:E20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999221369752048</v>
      </c>
      <c r="B2" s="6">
        <v>44843</v>
      </c>
      <c r="C2" s="6">
        <v>44844</v>
      </c>
      <c r="D2" s="4">
        <v>222.42</v>
      </c>
      <c r="E2" s="4" t="str">
        <f>VLOOKUP(A2,HOP!A:L,12,0)</f>
        <v>222.42</v>
      </c>
      <c r="F2" s="4" t="str">
        <f>VLOOKUP(A2,HOP!A:C,3,0)</f>
        <v>2731554</v>
      </c>
      <c r="G2" s="4">
        <f>D2-E2</f>
        <v>0</v>
      </c>
      <c r="H2" s="4" t="str">
        <f>$H$1&amp;F2</f>
        <v>，2731554</v>
      </c>
      <c r="I2" s="4" t="str">
        <f>VLOOKUP(A2,HOP!A:U,21,0)</f>
        <v>直连</v>
      </c>
    </row>
    <row r="3" s="4" customFormat="1" spans="1:9">
      <c r="A3" s="5">
        <v>999221370487963</v>
      </c>
      <c r="B3" s="6">
        <v>44843</v>
      </c>
      <c r="C3" s="6">
        <v>44844</v>
      </c>
      <c r="D3" s="4">
        <v>159.9</v>
      </c>
      <c r="E3" s="4" t="str">
        <f>VLOOKUP(A3,HOP!A:L,12,0)</f>
        <v>159.90</v>
      </c>
      <c r="F3" s="4" t="str">
        <f>VLOOKUP(A3,HOP!A:C,3,0)</f>
        <v>2731686</v>
      </c>
      <c r="G3" s="4">
        <f t="shared" ref="G3:G10" si="0">D3-E3</f>
        <v>0</v>
      </c>
      <c r="H3" s="4" t="str">
        <f t="shared" ref="H3:H10" si="1">$H$1&amp;F3</f>
        <v>，2731686</v>
      </c>
      <c r="I3" s="4" t="str">
        <f>VLOOKUP(A3,HOP!A:U,21,0)</f>
        <v>直连</v>
      </c>
    </row>
    <row r="4" s="4" customFormat="1" spans="1:9">
      <c r="A4" s="5">
        <v>999221372175469</v>
      </c>
      <c r="B4" s="6">
        <v>44843</v>
      </c>
      <c r="C4" s="6">
        <v>44844</v>
      </c>
      <c r="D4" s="4">
        <v>186.55</v>
      </c>
      <c r="E4" s="4" t="str">
        <f>VLOOKUP(A4,HOP!A:L,12,0)</f>
        <v>186.55</v>
      </c>
      <c r="F4" s="4" t="str">
        <f>VLOOKUP(A4,HOP!A:C,3,0)</f>
        <v>2732086</v>
      </c>
      <c r="G4" s="4">
        <f t="shared" si="0"/>
        <v>0</v>
      </c>
      <c r="H4" s="4" t="str">
        <f t="shared" si="1"/>
        <v>，2732086</v>
      </c>
      <c r="I4" s="4" t="str">
        <f>VLOOKUP(A4,HOP!A:U,21,0)</f>
        <v>直连</v>
      </c>
    </row>
    <row r="5" s="4" customFormat="1" spans="1:10">
      <c r="A5" s="5">
        <v>999221015314542</v>
      </c>
      <c r="B5" s="6">
        <v>44819</v>
      </c>
      <c r="C5" s="6">
        <v>44820</v>
      </c>
      <c r="D5" s="4">
        <v>-345.42</v>
      </c>
      <c r="E5" s="4" t="e">
        <f>VLOOKUP(A5,HOP!A:L,12,0)</f>
        <v>#N/A</v>
      </c>
      <c r="F5" s="4">
        <v>2692630</v>
      </c>
      <c r="G5" s="4" t="e">
        <f t="shared" si="0"/>
        <v>#N/A</v>
      </c>
      <c r="H5" s="4" t="str">
        <f t="shared" si="1"/>
        <v>，2692630</v>
      </c>
      <c r="I5" s="4" t="e">
        <f>VLOOKUP(A5,HOP!A:U,21,0)</f>
        <v>#N/A</v>
      </c>
      <c r="J5" s="4" t="s">
        <v>69</v>
      </c>
    </row>
    <row r="6" s="4" customFormat="1" spans="1:10">
      <c r="A6" s="5">
        <v>21199766364</v>
      </c>
      <c r="B6" s="6">
        <v>44830</v>
      </c>
      <c r="C6" s="6">
        <v>44831</v>
      </c>
      <c r="D6" s="4">
        <v>-410</v>
      </c>
      <c r="E6" s="4" t="e">
        <f>VLOOKUP(A6,HOP!A:L,12,0)</f>
        <v>#N/A</v>
      </c>
      <c r="F6" s="4">
        <v>2710837</v>
      </c>
      <c r="G6" s="4" t="e">
        <f t="shared" si="0"/>
        <v>#N/A</v>
      </c>
      <c r="H6" s="4" t="str">
        <f t="shared" si="1"/>
        <v>，2710837</v>
      </c>
      <c r="I6" s="4" t="e">
        <f>VLOOKUP(A6,HOP!A:U,21,0)</f>
        <v>#N/A</v>
      </c>
      <c r="J6" s="4" t="s">
        <v>70</v>
      </c>
    </row>
    <row r="7" s="4" customFormat="1" spans="1:9">
      <c r="A7" s="5">
        <v>999221373434140</v>
      </c>
      <c r="B7" s="6">
        <v>44844</v>
      </c>
      <c r="C7" s="6">
        <v>44845</v>
      </c>
      <c r="D7" s="4">
        <v>161.95</v>
      </c>
      <c r="E7" s="4" t="str">
        <f>VLOOKUP(A7,HOP!A:L,12,0)</f>
        <v>161.95</v>
      </c>
      <c r="F7" s="4" t="str">
        <f>VLOOKUP(A7,HOP!A:C,3,0)</f>
        <v>2732338</v>
      </c>
      <c r="G7" s="4">
        <f t="shared" si="0"/>
        <v>0</v>
      </c>
      <c r="H7" s="4" t="str">
        <f t="shared" si="1"/>
        <v>，2732338</v>
      </c>
      <c r="I7" s="4" t="str">
        <f>VLOOKUP(A7,HOP!A:U,21,0)</f>
        <v>直连</v>
      </c>
    </row>
    <row r="8" s="4" customFormat="1" spans="1:9">
      <c r="A8" s="5">
        <v>999221375548864</v>
      </c>
      <c r="B8" s="6">
        <v>44844</v>
      </c>
      <c r="C8" s="6">
        <v>44845</v>
      </c>
      <c r="D8" s="4">
        <v>222.42</v>
      </c>
      <c r="E8" s="4" t="str">
        <f>VLOOKUP(A8,HOP!A:L,12,0)</f>
        <v>222.42</v>
      </c>
      <c r="F8" s="4" t="str">
        <f>VLOOKUP(A8,HOP!A:C,3,0)</f>
        <v>2732965</v>
      </c>
      <c r="G8" s="4">
        <f t="shared" si="0"/>
        <v>0</v>
      </c>
      <c r="H8" s="4" t="str">
        <f t="shared" si="1"/>
        <v>，2732965</v>
      </c>
      <c r="I8" s="4" t="str">
        <f>VLOOKUP(A8,HOP!A:U,21,0)</f>
        <v>直连</v>
      </c>
    </row>
    <row r="9" s="4" customFormat="1" spans="1:9">
      <c r="A9" s="5">
        <v>999221408524090</v>
      </c>
      <c r="B9" s="6">
        <v>44844</v>
      </c>
      <c r="C9" s="6">
        <v>44845</v>
      </c>
      <c r="D9" s="4">
        <v>167.08</v>
      </c>
      <c r="E9" s="4" t="str">
        <f>VLOOKUP(A9,HOP!A:L,12,0)</f>
        <v>167.08</v>
      </c>
      <c r="F9" s="4" t="str">
        <f>VLOOKUP(A9,HOP!A:C,3,0)</f>
        <v>2733759</v>
      </c>
      <c r="G9" s="4">
        <f t="shared" si="0"/>
        <v>0</v>
      </c>
      <c r="H9" s="4" t="str">
        <f t="shared" si="1"/>
        <v>，2733759</v>
      </c>
      <c r="I9" s="4" t="str">
        <f>VLOOKUP(A9,HOP!A:U,21,0)</f>
        <v>直连</v>
      </c>
    </row>
    <row r="10" s="4" customFormat="1" spans="1:9">
      <c r="A10" s="5">
        <v>999221409088355</v>
      </c>
      <c r="B10" s="6">
        <v>44844</v>
      </c>
      <c r="C10" s="6">
        <v>44845</v>
      </c>
      <c r="D10" s="4">
        <v>184.5</v>
      </c>
      <c r="E10" s="4" t="str">
        <f>VLOOKUP(A10,HOP!A:L,12,0)</f>
        <v>184.50</v>
      </c>
      <c r="F10" s="4" t="str">
        <f>VLOOKUP(A10,HOP!A:C,3,0)</f>
        <v>2733785</v>
      </c>
      <c r="G10" s="4">
        <f t="shared" si="0"/>
        <v>0</v>
      </c>
      <c r="H10" s="4" t="str">
        <f t="shared" si="1"/>
        <v>，2733785</v>
      </c>
      <c r="I10" s="4" t="str">
        <f>VLOOKUP(A10,HOP!A:U,21,0)</f>
        <v>直连</v>
      </c>
    </row>
    <row r="12" spans="4:4">
      <c r="D12" s="4">
        <f>SUM(D2:D11)</f>
        <v>549.4</v>
      </c>
    </row>
    <row r="16" spans="1:5">
      <c r="A16" s="4" t="s">
        <v>71</v>
      </c>
      <c r="D16" s="4">
        <v>959.4</v>
      </c>
      <c r="E16" s="4">
        <v>1048.05</v>
      </c>
    </row>
    <row r="17" spans="1:5">
      <c r="A17" s="4" t="s">
        <v>72</v>
      </c>
      <c r="D17" s="4">
        <v>-410</v>
      </c>
      <c r="E17" s="4">
        <v>-447.88</v>
      </c>
    </row>
    <row r="18" spans="1:5">
      <c r="A18" s="4" t="s">
        <v>73</v>
      </c>
      <c r="D18" s="4">
        <f>SUM(D16:D17)</f>
        <v>549.4</v>
      </c>
      <c r="E18" s="4">
        <f>SUM(E16:E17)</f>
        <v>600.17</v>
      </c>
    </row>
    <row r="19" spans="1:1">
      <c r="A19" s="4" t="s">
        <v>74</v>
      </c>
    </row>
  </sheetData>
  <autoFilter ref="A1:X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H33" sqref="H33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999221369752048</v>
      </c>
      <c r="B2" s="1" t="s">
        <v>94</v>
      </c>
      <c r="C2" s="1" t="s">
        <v>95</v>
      </c>
      <c r="D2" s="1" t="s">
        <v>96</v>
      </c>
      <c r="E2" s="1" t="s">
        <v>31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999221372175469</v>
      </c>
      <c r="B3" s="1" t="s">
        <v>94</v>
      </c>
      <c r="C3" s="1" t="s">
        <v>110</v>
      </c>
      <c r="D3" s="1" t="s">
        <v>111</v>
      </c>
      <c r="E3" s="1" t="s">
        <v>43</v>
      </c>
      <c r="F3" s="1" t="s">
        <v>94</v>
      </c>
      <c r="G3" s="1" t="s">
        <v>97</v>
      </c>
      <c r="H3" s="1" t="s">
        <v>98</v>
      </c>
      <c r="I3" s="1" t="s">
        <v>112</v>
      </c>
      <c r="J3" s="1" t="s">
        <v>100</v>
      </c>
      <c r="K3" s="1" t="s">
        <v>112</v>
      </c>
      <c r="L3" s="1" t="s">
        <v>112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113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999221373434140</v>
      </c>
      <c r="B4" s="1" t="s">
        <v>94</v>
      </c>
      <c r="C4" s="1" t="s">
        <v>114</v>
      </c>
      <c r="D4" s="1" t="s">
        <v>115</v>
      </c>
      <c r="E4" s="1" t="s">
        <v>57</v>
      </c>
      <c r="F4" s="1" t="s">
        <v>97</v>
      </c>
      <c r="G4" s="1" t="s">
        <v>116</v>
      </c>
      <c r="H4" s="1" t="s">
        <v>98</v>
      </c>
      <c r="I4" s="1" t="s">
        <v>117</v>
      </c>
      <c r="J4" s="1" t="s">
        <v>100</v>
      </c>
      <c r="K4" s="1" t="s">
        <v>117</v>
      </c>
      <c r="L4" s="1" t="s">
        <v>117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118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999221375548864</v>
      </c>
      <c r="B5" s="1" t="s">
        <v>97</v>
      </c>
      <c r="C5" s="1" t="s">
        <v>119</v>
      </c>
      <c r="D5" s="1" t="s">
        <v>96</v>
      </c>
      <c r="E5" s="1" t="s">
        <v>60</v>
      </c>
      <c r="F5" s="1" t="s">
        <v>97</v>
      </c>
      <c r="G5" s="1" t="s">
        <v>116</v>
      </c>
      <c r="H5" s="1" t="s">
        <v>98</v>
      </c>
      <c r="I5" s="1" t="s">
        <v>99</v>
      </c>
      <c r="J5" s="1" t="s">
        <v>100</v>
      </c>
      <c r="K5" s="1" t="s">
        <v>99</v>
      </c>
      <c r="L5" s="1" t="s">
        <v>99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120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999221409088355</v>
      </c>
      <c r="B6" s="1" t="s">
        <v>97</v>
      </c>
      <c r="C6" s="1" t="s">
        <v>121</v>
      </c>
      <c r="D6" s="1" t="s">
        <v>122</v>
      </c>
      <c r="E6" s="1" t="s">
        <v>67</v>
      </c>
      <c r="F6" s="1" t="s">
        <v>97</v>
      </c>
      <c r="G6" s="1" t="s">
        <v>116</v>
      </c>
      <c r="H6" s="1" t="s">
        <v>98</v>
      </c>
      <c r="I6" s="1" t="s">
        <v>123</v>
      </c>
      <c r="J6" s="1" t="s">
        <v>100</v>
      </c>
      <c r="K6" s="1" t="s">
        <v>123</v>
      </c>
      <c r="L6" s="1" t="s">
        <v>123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124</v>
      </c>
      <c r="S6" s="1" t="s">
        <v>106</v>
      </c>
      <c r="T6" s="1" t="s">
        <v>107</v>
      </c>
      <c r="U6" s="1" t="s">
        <v>108</v>
      </c>
      <c r="V6" s="1" t="s">
        <v>109</v>
      </c>
    </row>
    <row r="7" s="1" customFormat="1" spans="1:22">
      <c r="A7" s="3">
        <v>999221370487963</v>
      </c>
      <c r="B7" s="1" t="s">
        <v>94</v>
      </c>
      <c r="C7" s="1" t="s">
        <v>125</v>
      </c>
      <c r="D7" s="1" t="s">
        <v>126</v>
      </c>
      <c r="E7" s="1" t="s">
        <v>39</v>
      </c>
      <c r="F7" s="1" t="s">
        <v>94</v>
      </c>
      <c r="G7" s="1" t="s">
        <v>97</v>
      </c>
      <c r="H7" s="1" t="s">
        <v>98</v>
      </c>
      <c r="I7" s="1" t="s">
        <v>127</v>
      </c>
      <c r="J7" s="1" t="s">
        <v>100</v>
      </c>
      <c r="K7" s="1" t="s">
        <v>127</v>
      </c>
      <c r="L7" s="1" t="s">
        <v>127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128</v>
      </c>
      <c r="S7" s="1" t="s">
        <v>106</v>
      </c>
      <c r="T7" s="1" t="s">
        <v>107</v>
      </c>
      <c r="U7" s="1" t="s">
        <v>108</v>
      </c>
      <c r="V7" s="1" t="s">
        <v>109</v>
      </c>
    </row>
    <row r="8" s="1" customFormat="1" spans="1:22">
      <c r="A8" s="3">
        <v>999221408524090</v>
      </c>
      <c r="B8" s="1" t="s">
        <v>97</v>
      </c>
      <c r="C8" s="1" t="s">
        <v>129</v>
      </c>
      <c r="D8" s="1" t="s">
        <v>122</v>
      </c>
      <c r="E8" s="1" t="s">
        <v>64</v>
      </c>
      <c r="F8" s="1" t="s">
        <v>97</v>
      </c>
      <c r="G8" s="1" t="s">
        <v>116</v>
      </c>
      <c r="H8" s="1" t="s">
        <v>98</v>
      </c>
      <c r="I8" s="1" t="s">
        <v>130</v>
      </c>
      <c r="J8" s="1" t="s">
        <v>100</v>
      </c>
      <c r="K8" s="1" t="s">
        <v>130</v>
      </c>
      <c r="L8" s="1" t="s">
        <v>130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131</v>
      </c>
      <c r="S8" s="1" t="s">
        <v>106</v>
      </c>
      <c r="T8" s="1" t="s">
        <v>107</v>
      </c>
      <c r="U8" s="1" t="s">
        <v>108</v>
      </c>
      <c r="V8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2022-10-14T01:14:18Z</dcterms:created>
  <dcterms:modified xsi:type="dcterms:W3CDTF">2022-10-14T01:23:51Z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238F704B15BA461296F57150B7313FD5</vt:lpwstr>
  </property>
  <property fmtid="{D5CDD505-2E9C-101B-9397-08002B2CF9AE}" pid="3" name="KSOProductBuildVer">
    <vt:lpwstr>2052-11.1.0.12598</vt:lpwstr>
  </property>
</Properties>
</file>