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<sst xmlns="http://schemas.openxmlformats.org/spreadsheetml/2006/main" count="302" uniqueCount="150">
  <si>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</si>
  <si>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</si>
  <si>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</si>
  <si>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</si>
  <si>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</si>
  <si>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</si>
  <si>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</si>
  <si>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</si>
  <si>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</si>
  <si>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</si>
  <si>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</si>
  <si>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</si>
  <si>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</si>
  <si>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</si>
  <si>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</si>
  <si>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</si>
  <si>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</si>
  <si>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</si>
  <si>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</si>
  <si>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</si>
  <si>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</si>
  <si>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</si>
  <si>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</si>
  <si>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</si>
  <si>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</si>
  <si>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18264002084	</t>
  </si>
  <si>
    <t>Ctrip</t>
  </si>
  <si>
    <t>正常</t>
  </si>
  <si>
    <t>[迪拜]迪拜市中心罗弗酒店(Rove Downtown)(39052491)</t>
  </si>
  <si>
    <t>迪拜塔美景越野房&lt;不退款&gt;&lt;2人入住&gt;</t>
  </si>
  <si>
    <t>USD</t>
  </si>
  <si>
    <t>Lim/Victoria,Lim/Victoria</t>
  </si>
  <si>
    <t>CA5326221014USD</t>
  </si>
  <si>
    <t>未提现</t>
  </si>
  <si>
    <t>携程开票</t>
  </si>
  <si>
    <t xml:space="preserve">	</t>
  </si>
  <si>
    <t xml:space="preserve">27964471	</t>
  </si>
  <si>
    <t xml:space="preserve">18754014790	</t>
  </si>
  <si>
    <t>[巴厘岛]巴厘岛阿斯顿仓古海滩度假村(ASTON Canggu Beach Resort)(44793371)</t>
  </si>
  <si>
    <t>豪华房&lt;不退款&gt;&lt;2人入住&gt;</t>
  </si>
  <si>
    <t>GOSAIN/MOHIT,GOSAIN/MOHIT</t>
  </si>
  <si>
    <t xml:space="preserve">2655450	</t>
  </si>
  <si>
    <t xml:space="preserve">41068	</t>
  </si>
  <si>
    <t xml:space="preserve">21032822706	</t>
  </si>
  <si>
    <t>[巴黎]大洋洲巴黎凡尔赛门酒店(Hotel Oceania Paris Porte de Versailles)(47468503)</t>
  </si>
  <si>
    <t>高级大床房&lt;2人入住&gt;&lt;不退款&gt;</t>
  </si>
  <si>
    <t>mayela /guyjoux</t>
  </si>
  <si>
    <t xml:space="preserve">2695206	</t>
  </si>
  <si>
    <t xml:space="preserve">116938973	</t>
  </si>
  <si>
    <t>退单</t>
  </si>
  <si>
    <t xml:space="preserve">21140985196	</t>
  </si>
  <si>
    <t>[普吉岛]普吉岛阿玛瑞酒店(SHA Extra Plus)(Amari Phuket (SHA Extra Plus))(40721567)</t>
  </si>
  <si>
    <t>海景高级房&lt;2人入住&gt;&lt;不退款&gt;</t>
  </si>
  <si>
    <t>QUASIM/SYED,QUASIM/SYED,QUASIM/SYED,QUASIM/SYED,QUASIM/SYED,QUASIM/SYED,QUASIM/SYED,QUASIM/SYED</t>
  </si>
  <si>
    <t xml:space="preserve">35765795	</t>
  </si>
  <si>
    <t>取消</t>
  </si>
  <si>
    <t>补单</t>
  </si>
  <si>
    <t>[巴黎]大洋洲巴黎凡尔赛门酒店(Hotel Oceania Paris Porte de Versailles)(5931900)</t>
  </si>
  <si>
    <t xml:space="preserve">21374769885	</t>
  </si>
  <si>
    <t>[普吉岛]普吉岛芭东彩灯度假村 (SHA Extra Plus)(The Lantern Resorts Patong Phuket (SHA Extra Plus))(44690026)</t>
  </si>
  <si>
    <t>Pent景观客房&lt;2人入住&gt;&lt;不退款&gt;</t>
  </si>
  <si>
    <t>gandhi/Ravin</t>
  </si>
  <si>
    <t xml:space="preserve">78485	</t>
  </si>
  <si>
    <t xml:space="preserve">21375215438	</t>
  </si>
  <si>
    <t>[蒲种]艾姆垂酒店(MTREE Hotel)(37222386)</t>
  </si>
  <si>
    <t>尊贵特大床房&lt;2人入住&gt;&lt;不退款&gt;</t>
  </si>
  <si>
    <t>Kaur/Amrita,Kaur/Amrita</t>
  </si>
  <si>
    <t xml:space="preserve">2732856	</t>
  </si>
  <si>
    <t xml:space="preserve">acknowledged	</t>
  </si>
  <si>
    <t xml:space="preserve">21377289431	</t>
  </si>
  <si>
    <t>soen/tan,soen/tan</t>
  </si>
  <si>
    <t xml:space="preserve">2733408	</t>
  </si>
  <si>
    <t>,</t>
  </si>
  <si>
    <t>A221014101336481</t>
  </si>
  <si>
    <t>A221014101442481</t>
  </si>
  <si>
    <t>USD / HKD 当前参考汇率: 7.84985</t>
  </si>
  <si>
    <t>总计： 2389 USD/
18753.29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</si>
  <si>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</si>
  <si>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</si>
  <si>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</si>
  <si>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</si>
  <si>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</si>
  <si>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</si>
  <si>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</si>
  <si>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</si>
  <si>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</si>
  <si>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</si>
  <si>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</si>
  <si>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</si>
  <si>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</si>
  <si>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</si>
  <si>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</si>
  <si>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</si>
  <si>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</si>
  <si>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</si>
  <si>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</si>
  <si>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2022-08-15</t>
  </si>
  <si>
    <t>2655450</t>
  </si>
  <si>
    <t>巴厘岛阿斯顿仓古海滩度假村</t>
  </si>
  <si>
    <t>GOSAIN MOHIT,GOSAIN MOHIT</t>
  </si>
  <si>
    <t>2022-10-09</t>
  </si>
  <si>
    <t>2022-10-11</t>
  </si>
  <si>
    <t>退房日周结</t>
  </si>
  <si>
    <t>621.81</t>
  </si>
  <si>
    <t>92.00</t>
  </si>
  <si>
    <t>0</t>
  </si>
  <si>
    <t>0.00</t>
  </si>
  <si>
    <t>携程盛景国际直连</t>
  </si>
  <si>
    <t>01.010677</t>
  </si>
  <si>
    <t>2022-08-15 02:55:16</t>
  </si>
  <si>
    <t>否</t>
  </si>
  <si>
    <t>汇智国际旅游发展有限公司</t>
  </si>
  <si>
    <t>直连</t>
  </si>
  <si>
    <t>印度尼西亚</t>
  </si>
  <si>
    <t>2022-10-10</t>
  </si>
  <si>
    <t>2732747</t>
  </si>
  <si>
    <t>普吉岛芭东彩灯度假村</t>
  </si>
  <si>
    <t>gandhi Ravin</t>
  </si>
  <si>
    <t>249.61</t>
  </si>
  <si>
    <t>35.00</t>
  </si>
  <si>
    <t>2022-10-10 09:06:01</t>
  </si>
  <si>
    <t>直采</t>
  </si>
  <si>
    <t>泰国</t>
  </si>
  <si>
    <t>2022-09-24</t>
  </si>
  <si>
    <t>2707311</t>
  </si>
  <si>
    <t>普吉岛阿玛瑞酒店(SHA Extra Plus)</t>
  </si>
  <si>
    <t>QUASIM SYED,QUASIM SYED,QUASIM SYED,QUASIM SYED,QUASIM SYED,QUASIM SYED,QUASIM SYED,QUASIM SYED</t>
  </si>
  <si>
    <t>2022-10-08</t>
  </si>
  <si>
    <t>10233.22</t>
  </si>
  <si>
    <t>1431.96</t>
  </si>
  <si>
    <t>2022-09-24 17:55:53</t>
  </si>
  <si>
    <t>2733408</t>
  </si>
  <si>
    <t>艾姆垂酒店</t>
  </si>
  <si>
    <t>soen tan,soen tan</t>
  </si>
  <si>
    <t>306.66</t>
  </si>
  <si>
    <t>43.00</t>
  </si>
  <si>
    <t>2022-10-10 15:40:53</t>
  </si>
  <si>
    <t>马来西亚</t>
  </si>
  <si>
    <t>2022-07-02</t>
  </si>
  <si>
    <t>2609172</t>
  </si>
  <si>
    <t>迪拜市中心罗弗酒店</t>
  </si>
  <si>
    <t>Lim Victoria,Lim Victoria</t>
  </si>
  <si>
    <t>2022-10-06</t>
  </si>
  <si>
    <t>4997.97</t>
  </si>
  <si>
    <t>744.00</t>
  </si>
  <si>
    <t>2022-07-02 13:17:00</t>
  </si>
  <si>
    <t>阿拉伯联合酋长国</t>
  </si>
  <si>
    <t>2732856</t>
  </si>
  <si>
    <t>Kaur Amrita,Kaur Amrita</t>
  </si>
  <si>
    <t>2022-10-10 09:22:16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</si>
</sst>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0</xdr:colOff>
      <xdr:row>53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287000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44840</v>
      </c>
      <c r="G2" s="6">
        <v>44845</v>
      </c>
      <c r="H2" s="4">
        <v>1</v>
      </c>
      <c r="I2" s="4">
        <v>5</v>
      </c>
      <c r="J2" s="4">
        <v>5</v>
      </c>
      <c r="K2" s="4" t="s">
        <v>30</v>
      </c>
      <c r="L2" s="4">
        <v>744</v>
      </c>
      <c r="M2" s="4">
        <v>744</v>
      </c>
      <c r="N2" s="4" t="s">
        <v>31</v>
      </c>
      <c r="O2" s="4" t="s">
        <v>32</v>
      </c>
      <c r="P2" s="4" t="s">
        <v>33</v>
      </c>
      <c r="Q2" s="4">
        <v>0</v>
      </c>
      <c r="R2" s="7">
        <v>44744</v>
      </c>
      <c r="S2" s="6">
        <v>44848</v>
      </c>
      <c r="T2" s="4" t="s">
        <v>34</v>
      </c>
      <c r="U2" s="4">
        <v>744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44843</v>
      </c>
      <c r="G3" s="6">
        <v>44845</v>
      </c>
      <c r="H3" s="4">
        <v>1</v>
      </c>
      <c r="I3" s="4">
        <v>2</v>
      </c>
      <c r="J3" s="4">
        <v>2</v>
      </c>
      <c r="K3" s="4" t="s">
        <v>30</v>
      </c>
      <c r="L3" s="4">
        <v>92</v>
      </c>
      <c r="M3" s="4">
        <v>92</v>
      </c>
      <c r="N3" s="4" t="s">
        <v>40</v>
      </c>
      <c r="O3" s="4" t="s">
        <v>32</v>
      </c>
      <c r="P3" s="4" t="s">
        <v>33</v>
      </c>
      <c r="Q3" s="4">
        <v>0</v>
      </c>
      <c r="R3" s="7">
        <v>44788</v>
      </c>
      <c r="S3" s="6">
        <v>44848</v>
      </c>
      <c r="T3" s="4" t="s">
        <v>34</v>
      </c>
      <c r="U3" s="4">
        <v>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44844</v>
      </c>
      <c r="G4" s="6">
        <v>44845</v>
      </c>
      <c r="H4" s="4">
        <v>1</v>
      </c>
      <c r="I4" s="4">
        <v>1</v>
      </c>
      <c r="J4" s="4">
        <v>1</v>
      </c>
      <c r="K4" s="4" t="s">
        <v>30</v>
      </c>
      <c r="L4" s="4">
        <v>155</v>
      </c>
      <c r="M4" s="4">
        <v>155</v>
      </c>
      <c r="N4" s="4" t="s">
        <v>46</v>
      </c>
      <c r="O4" s="4" t="s">
        <v>32</v>
      </c>
      <c r="P4" s="4" t="s">
        <v>33</v>
      </c>
      <c r="Q4" s="4">
        <v>0</v>
      </c>
      <c r="R4" s="7">
        <v>44821</v>
      </c>
      <c r="S4" s="6">
        <v>44848</v>
      </c>
      <c r="T4" s="4" t="s">
        <v>34</v>
      </c>
      <c r="U4" s="4">
        <v>155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44844</v>
      </c>
      <c r="G5" s="6">
        <v>44845</v>
      </c>
      <c r="H5" s="4">
        <v>1</v>
      </c>
      <c r="I5" s="4">
        <v>1</v>
      </c>
      <c r="J5" s="4">
        <v>1</v>
      </c>
      <c r="K5" s="4" t="s">
        <v>30</v>
      </c>
      <c r="L5" s="4">
        <v>-155</v>
      </c>
      <c r="M5" s="4">
        <v>-155</v>
      </c>
      <c r="N5" s="4" t="s">
        <v>46</v>
      </c>
      <c r="O5" s="4" t="s">
        <v>32</v>
      </c>
      <c r="P5" s="4" t="s">
        <v>33</v>
      </c>
      <c r="Q5" s="4">
        <v>0</v>
      </c>
      <c r="R5" s="7">
        <v>44821</v>
      </c>
      <c r="S5" s="6">
        <v>44848</v>
      </c>
      <c r="T5" s="4" t="s">
        <v>34</v>
      </c>
      <c r="U5" s="4">
        <v>-155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44842</v>
      </c>
      <c r="G6" s="6">
        <v>44845</v>
      </c>
      <c r="H6" s="4">
        <v>4</v>
      </c>
      <c r="I6" s="4">
        <v>3</v>
      </c>
      <c r="J6" s="4">
        <v>12</v>
      </c>
      <c r="K6" s="4" t="s">
        <v>30</v>
      </c>
      <c r="L6" s="4">
        <v>1432</v>
      </c>
      <c r="M6" s="4">
        <v>1432</v>
      </c>
      <c r="N6" s="4" t="s">
        <v>53</v>
      </c>
      <c r="O6" s="4" t="s">
        <v>32</v>
      </c>
      <c r="P6" s="4" t="s">
        <v>33</v>
      </c>
      <c r="Q6" s="4">
        <v>0</v>
      </c>
      <c r="R6" s="7">
        <v>44828</v>
      </c>
      <c r="S6" s="6">
        <v>44848</v>
      </c>
      <c r="T6" s="4" t="s">
        <v>34</v>
      </c>
      <c r="U6" s="4">
        <v>1432</v>
      </c>
      <c r="V6" s="4">
        <v>0</v>
      </c>
      <c r="W6" s="4">
        <v>0</v>
      </c>
      <c r="X6" s="4" t="s">
        <v>35</v>
      </c>
      <c r="Y6" s="4" t="s">
        <v>54</v>
      </c>
    </row>
    <row r="7" s="4" customFormat="1" spans="1:25">
      <c r="A7" s="4" t="s">
        <v>43</v>
      </c>
      <c r="B7" s="4" t="s">
        <v>26</v>
      </c>
      <c r="C7" s="4" t="s">
        <v>55</v>
      </c>
      <c r="D7" s="4" t="s">
        <v>44</v>
      </c>
      <c r="E7" s="4" t="s">
        <v>45</v>
      </c>
      <c r="F7" s="6">
        <v>44844</v>
      </c>
      <c r="G7" s="6">
        <v>44845</v>
      </c>
      <c r="H7" s="4">
        <v>1</v>
      </c>
      <c r="I7" s="4">
        <v>1</v>
      </c>
      <c r="J7" s="4">
        <v>1</v>
      </c>
      <c r="K7" s="4" t="s">
        <v>30</v>
      </c>
      <c r="L7" s="4">
        <v>-155</v>
      </c>
      <c r="M7" s="4">
        <v>-155</v>
      </c>
      <c r="N7" s="4" t="s">
        <v>46</v>
      </c>
      <c r="O7" s="4" t="s">
        <v>32</v>
      </c>
      <c r="P7" s="4" t="s">
        <v>33</v>
      </c>
      <c r="Q7" s="4">
        <v>0</v>
      </c>
      <c r="R7" s="7">
        <v>44821</v>
      </c>
      <c r="S7" s="6">
        <v>44848</v>
      </c>
      <c r="T7" s="4" t="s">
        <v>34</v>
      </c>
      <c r="U7" s="4">
        <v>-155</v>
      </c>
      <c r="V7" s="4">
        <v>0</v>
      </c>
      <c r="W7" s="4">
        <v>0</v>
      </c>
      <c r="X7" s="4" t="s">
        <v>47</v>
      </c>
      <c r="Y7" s="4" t="s">
        <v>48</v>
      </c>
    </row>
    <row r="8" s="4" customFormat="1" spans="1:25">
      <c r="A8" s="4" t="s">
        <v>43</v>
      </c>
      <c r="B8" s="4" t="s">
        <v>26</v>
      </c>
      <c r="C8" s="4" t="s">
        <v>56</v>
      </c>
      <c r="D8" s="4" t="s">
        <v>57</v>
      </c>
      <c r="E8" s="4" t="s">
        <v>45</v>
      </c>
      <c r="F8" s="6">
        <v>44844</v>
      </c>
      <c r="G8" s="6">
        <v>44845</v>
      </c>
      <c r="H8" s="4">
        <v>1</v>
      </c>
      <c r="I8" s="4">
        <v>1</v>
      </c>
      <c r="J8" s="4">
        <v>1</v>
      </c>
      <c r="K8" s="4" t="s">
        <v>30</v>
      </c>
      <c r="L8" s="4">
        <v>155</v>
      </c>
      <c r="M8" s="4">
        <v>155</v>
      </c>
      <c r="N8" s="4" t="s">
        <v>46</v>
      </c>
      <c r="O8" s="4" t="s">
        <v>32</v>
      </c>
      <c r="P8" s="4" t="s">
        <v>33</v>
      </c>
      <c r="Q8" s="4">
        <v>0</v>
      </c>
      <c r="R8" s="7">
        <v>44821</v>
      </c>
      <c r="S8" s="6">
        <v>44848</v>
      </c>
      <c r="T8" s="4" t="s">
        <v>34</v>
      </c>
      <c r="U8" s="4">
        <v>155</v>
      </c>
      <c r="V8" s="4">
        <v>0</v>
      </c>
      <c r="W8" s="4">
        <v>0</v>
      </c>
      <c r="X8" s="4" t="s">
        <v>47</v>
      </c>
      <c r="Y8" s="4" t="s">
        <v>48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44844</v>
      </c>
      <c r="G9" s="6">
        <v>44845</v>
      </c>
      <c r="H9" s="4">
        <v>1</v>
      </c>
      <c r="I9" s="4">
        <v>1</v>
      </c>
      <c r="J9" s="4">
        <v>1</v>
      </c>
      <c r="K9" s="4" t="s">
        <v>30</v>
      </c>
      <c r="L9" s="4">
        <v>35</v>
      </c>
      <c r="M9" s="4">
        <v>35</v>
      </c>
      <c r="N9" s="4" t="s">
        <v>61</v>
      </c>
      <c r="O9" s="4" t="s">
        <v>32</v>
      </c>
      <c r="P9" s="4" t="s">
        <v>33</v>
      </c>
      <c r="Q9" s="4">
        <v>0</v>
      </c>
      <c r="R9" s="7">
        <v>44844</v>
      </c>
      <c r="S9" s="6">
        <v>44848</v>
      </c>
      <c r="T9" s="4" t="s">
        <v>34</v>
      </c>
      <c r="U9" s="4">
        <v>35</v>
      </c>
      <c r="V9" s="4">
        <v>0</v>
      </c>
      <c r="W9" s="4">
        <v>0</v>
      </c>
      <c r="X9" s="4" t="s">
        <v>35</v>
      </c>
      <c r="Y9" s="4" t="s">
        <v>62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44844</v>
      </c>
      <c r="G10" s="6">
        <v>44845</v>
      </c>
      <c r="H10" s="4">
        <v>1</v>
      </c>
      <c r="I10" s="4">
        <v>1</v>
      </c>
      <c r="J10" s="4">
        <v>1</v>
      </c>
      <c r="K10" s="4" t="s">
        <v>30</v>
      </c>
      <c r="L10" s="4">
        <v>43</v>
      </c>
      <c r="M10" s="4">
        <v>43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44844</v>
      </c>
      <c r="S10" s="6">
        <v>44848</v>
      </c>
      <c r="T10" s="4" t="s">
        <v>34</v>
      </c>
      <c r="U10" s="4">
        <v>43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44844</v>
      </c>
      <c r="G11" s="6">
        <v>44845</v>
      </c>
      <c r="H11" s="4">
        <v>1</v>
      </c>
      <c r="I11" s="4">
        <v>1</v>
      </c>
      <c r="J11" s="4">
        <v>1</v>
      </c>
      <c r="K11" s="4" t="s">
        <v>30</v>
      </c>
      <c r="L11" s="4">
        <v>43</v>
      </c>
      <c r="M11" s="4">
        <v>43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44844</v>
      </c>
      <c r="S11" s="6">
        <v>44848</v>
      </c>
      <c r="T11" s="4" t="s">
        <v>34</v>
      </c>
      <c r="U11" s="4">
        <v>43</v>
      </c>
      <c r="V11" s="4">
        <v>0</v>
      </c>
      <c r="W11" s="4">
        <v>0</v>
      </c>
      <c r="X11" s="4" t="s">
        <v>71</v>
      </c>
      <c r="Y11" s="4" t="s">
        <v>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4" sqref="A14:E17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9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18264002084</v>
      </c>
      <c r="B2" s="6">
        <v>44840</v>
      </c>
      <c r="C2" s="6">
        <v>44845</v>
      </c>
      <c r="D2" s="4">
        <v>744</v>
      </c>
      <c r="E2" s="4" t="str">
        <f>VLOOKUP(A2,HOP!A:L,12,0)</f>
        <v>744.00</v>
      </c>
      <c r="F2" s="4" t="str">
        <f>VLOOKUP(A2,HOP!A:C,3,0)</f>
        <v>2609172</v>
      </c>
      <c r="G2" s="4">
        <f>D2-E2</f>
        <v>0</v>
      </c>
      <c r="H2" s="4" t="str">
        <f>$H$1&amp;F2</f>
        <v>,2609172</v>
      </c>
      <c r="I2" s="4" t="str">
        <f>VLOOKUP(A2,HOP!A:U,21,0)</f>
        <v>直连</v>
      </c>
    </row>
    <row r="3" s="4" customFormat="1" spans="1:9">
      <c r="A3" s="5">
        <v>18754014790</v>
      </c>
      <c r="B3" s="6">
        <v>44843</v>
      </c>
      <c r="C3" s="6">
        <v>44845</v>
      </c>
      <c r="D3" s="4">
        <v>92</v>
      </c>
      <c r="E3" s="4" t="str">
        <f>VLOOKUP(A3,HOP!A:L,12,0)</f>
        <v>92.00</v>
      </c>
      <c r="F3" s="4" t="str">
        <f>VLOOKUP(A3,HOP!A:C,3,0)</f>
        <v>2655450</v>
      </c>
      <c r="G3" s="4">
        <f t="shared" ref="G3:G8" si="0">D3-E3</f>
        <v>0</v>
      </c>
      <c r="H3" s="4" t="str">
        <f t="shared" ref="H3:H8" si="1">$H$1&amp;F3</f>
        <v>,2655450</v>
      </c>
      <c r="I3" s="4" t="str">
        <f>VLOOKUP(A3,HOP!A:U,21,0)</f>
        <v>直连</v>
      </c>
    </row>
    <row r="4" s="4" customFormat="1" hidden="1" spans="1:9">
      <c r="A4" s="5">
        <v>21032822706</v>
      </c>
      <c r="B4" s="6">
        <v>44844</v>
      </c>
      <c r="C4" s="6">
        <v>44845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21140985196</v>
      </c>
      <c r="B5" s="6">
        <v>44842</v>
      </c>
      <c r="C5" s="6">
        <v>44845</v>
      </c>
      <c r="D5" s="4">
        <v>1432</v>
      </c>
      <c r="E5" s="4" t="str">
        <f>VLOOKUP(A5,HOP!A:L,12,0)</f>
        <v>1431.96</v>
      </c>
      <c r="F5" s="4" t="str">
        <f>VLOOKUP(A5,HOP!A:C,3,0)</f>
        <v>2707311</v>
      </c>
      <c r="G5" s="4">
        <f t="shared" si="0"/>
        <v>0.0399999999999636</v>
      </c>
      <c r="H5" s="4" t="str">
        <f t="shared" si="1"/>
        <v>,2707311</v>
      </c>
      <c r="I5" s="4" t="str">
        <f>VLOOKUP(A5,HOP!A:U,21,0)</f>
        <v>直采</v>
      </c>
    </row>
    <row r="6" s="4" customFormat="1" spans="1:9">
      <c r="A6" s="5">
        <v>21374769885</v>
      </c>
      <c r="B6" s="6">
        <v>44844</v>
      </c>
      <c r="C6" s="6">
        <v>44845</v>
      </c>
      <c r="D6" s="4">
        <v>35</v>
      </c>
      <c r="E6" s="4" t="str">
        <f>VLOOKUP(A6,HOP!A:L,12,0)</f>
        <v>35.00</v>
      </c>
      <c r="F6" s="4" t="str">
        <f>VLOOKUP(A6,HOP!A:C,3,0)</f>
        <v>2732747</v>
      </c>
      <c r="G6" s="4">
        <f t="shared" si="0"/>
        <v>0</v>
      </c>
      <c r="H6" s="4" t="str">
        <f t="shared" si="1"/>
        <v>,2732747</v>
      </c>
      <c r="I6" s="4" t="str">
        <f>VLOOKUP(A6,HOP!A:U,21,0)</f>
        <v>直采</v>
      </c>
    </row>
    <row r="7" s="4" customFormat="1" spans="1:9">
      <c r="A7" s="5">
        <v>21375215438</v>
      </c>
      <c r="B7" s="6">
        <v>44844</v>
      </c>
      <c r="C7" s="6">
        <v>44845</v>
      </c>
      <c r="D7" s="4">
        <v>43</v>
      </c>
      <c r="E7" s="4" t="str">
        <f>VLOOKUP(A7,HOP!A:L,12,0)</f>
        <v>43.00</v>
      </c>
      <c r="F7" s="4" t="str">
        <f>VLOOKUP(A7,HOP!A:C,3,0)</f>
        <v>2732856</v>
      </c>
      <c r="G7" s="4">
        <f t="shared" si="0"/>
        <v>0</v>
      </c>
      <c r="H7" s="4" t="str">
        <f t="shared" si="1"/>
        <v>,2732856</v>
      </c>
      <c r="I7" s="4" t="str">
        <f>VLOOKUP(A7,HOP!A:U,21,0)</f>
        <v>直连</v>
      </c>
    </row>
    <row r="8" s="4" customFormat="1" spans="1:9">
      <c r="A8" s="5">
        <v>21377289431</v>
      </c>
      <c r="B8" s="6">
        <v>44844</v>
      </c>
      <c r="C8" s="6">
        <v>44845</v>
      </c>
      <c r="D8" s="4">
        <v>43</v>
      </c>
      <c r="E8" s="4" t="str">
        <f>VLOOKUP(A8,HOP!A:L,12,0)</f>
        <v>43.00</v>
      </c>
      <c r="F8" s="4" t="str">
        <f>VLOOKUP(A8,HOP!A:C,3,0)</f>
        <v>2733408</v>
      </c>
      <c r="G8" s="4">
        <f t="shared" si="0"/>
        <v>0</v>
      </c>
      <c r="H8" s="4" t="str">
        <f t="shared" si="1"/>
        <v>,2733408</v>
      </c>
      <c r="I8" s="4" t="str">
        <f>VLOOKUP(A8,HOP!A:U,21,0)</f>
        <v>直连</v>
      </c>
    </row>
    <row r="10" spans="4:4">
      <c r="D10" s="4">
        <f>SUM(D2:D9)</f>
        <v>2389</v>
      </c>
    </row>
    <row r="14" spans="1:5">
      <c r="A14" s="4" t="s">
        <v>73</v>
      </c>
      <c r="D14" s="4">
        <v>1467</v>
      </c>
      <c r="E14" s="4">
        <v>11515.73</v>
      </c>
    </row>
    <row r="15" spans="1:5">
      <c r="A15" s="4" t="s">
        <v>74</v>
      </c>
      <c r="D15" s="4">
        <v>922</v>
      </c>
      <c r="E15" s="4">
        <v>7237.56</v>
      </c>
    </row>
    <row r="16" spans="1:5">
      <c r="A16" s="4" t="s">
        <v>75</v>
      </c>
      <c r="D16" s="4">
        <f>SUBTOTAL(9,D14:D15)</f>
        <v>2389</v>
      </c>
      <c r="E16" s="4">
        <f>SUBTOTAL(9,E14:E15)</f>
        <v>18753.29</v>
      </c>
    </row>
    <row r="17" spans="1:1">
      <c r="A17" s="4" t="s">
        <v>76</v>
      </c>
    </row>
  </sheetData>
  <autoFilter ref="A1:X8">
    <filterColumn colId="3">
      <filters>
        <filter val="92"/>
        <filter val="1432"/>
        <filter val="43"/>
        <filter val="744"/>
        <filter val="3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18754014790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30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3">
        <v>21374769885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114</v>
      </c>
      <c r="G3" s="1" t="s">
        <v>101</v>
      </c>
      <c r="H3" s="1" t="s">
        <v>102</v>
      </c>
      <c r="I3" s="1" t="s">
        <v>118</v>
      </c>
      <c r="J3" s="1" t="s">
        <v>30</v>
      </c>
      <c r="K3" s="1" t="s">
        <v>119</v>
      </c>
      <c r="L3" s="1" t="s">
        <v>119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120</v>
      </c>
      <c r="S3" s="1" t="s">
        <v>110</v>
      </c>
      <c r="T3" s="1" t="s">
        <v>111</v>
      </c>
      <c r="U3" s="1" t="s">
        <v>121</v>
      </c>
      <c r="V3" s="1" t="s">
        <v>122</v>
      </c>
    </row>
    <row r="4" s="1" customFormat="1" spans="1:22">
      <c r="A4" s="3">
        <v>21140985196</v>
      </c>
      <c r="B4" s="1" t="s">
        <v>123</v>
      </c>
      <c r="C4" s="1" t="s">
        <v>124</v>
      </c>
      <c r="D4" s="1" t="s">
        <v>125</v>
      </c>
      <c r="E4" s="1" t="s">
        <v>126</v>
      </c>
      <c r="F4" s="1" t="s">
        <v>127</v>
      </c>
      <c r="G4" s="1" t="s">
        <v>101</v>
      </c>
      <c r="H4" s="1" t="s">
        <v>102</v>
      </c>
      <c r="I4" s="1" t="s">
        <v>128</v>
      </c>
      <c r="J4" s="1" t="s">
        <v>30</v>
      </c>
      <c r="K4" s="1" t="s">
        <v>129</v>
      </c>
      <c r="L4" s="1" t="s">
        <v>129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130</v>
      </c>
      <c r="S4" s="1" t="s">
        <v>110</v>
      </c>
      <c r="T4" s="1" t="s">
        <v>111</v>
      </c>
      <c r="U4" s="1" t="s">
        <v>121</v>
      </c>
      <c r="V4" s="1" t="s">
        <v>122</v>
      </c>
    </row>
    <row r="5" s="1" customFormat="1" spans="1:22">
      <c r="A5" s="3">
        <v>21377289431</v>
      </c>
      <c r="B5" s="1" t="s">
        <v>114</v>
      </c>
      <c r="C5" s="1" t="s">
        <v>131</v>
      </c>
      <c r="D5" s="1" t="s">
        <v>132</v>
      </c>
      <c r="E5" s="1" t="s">
        <v>133</v>
      </c>
      <c r="F5" s="1" t="s">
        <v>114</v>
      </c>
      <c r="G5" s="1" t="s">
        <v>101</v>
      </c>
      <c r="H5" s="1" t="s">
        <v>102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136</v>
      </c>
      <c r="S5" s="1" t="s">
        <v>110</v>
      </c>
      <c r="T5" s="1" t="s">
        <v>111</v>
      </c>
      <c r="U5" s="1" t="s">
        <v>112</v>
      </c>
      <c r="V5" s="1" t="s">
        <v>137</v>
      </c>
    </row>
    <row r="6" s="1" customFormat="1" spans="1:22">
      <c r="A6" s="3">
        <v>18264002084</v>
      </c>
      <c r="B6" s="1" t="s">
        <v>138</v>
      </c>
      <c r="C6" s="1" t="s">
        <v>139</v>
      </c>
      <c r="D6" s="1" t="s">
        <v>140</v>
      </c>
      <c r="E6" s="1" t="s">
        <v>141</v>
      </c>
      <c r="F6" s="1" t="s">
        <v>142</v>
      </c>
      <c r="G6" s="1" t="s">
        <v>101</v>
      </c>
      <c r="H6" s="1" t="s">
        <v>102</v>
      </c>
      <c r="I6" s="1" t="s">
        <v>143</v>
      </c>
      <c r="J6" s="1" t="s">
        <v>30</v>
      </c>
      <c r="K6" s="1" t="s">
        <v>144</v>
      </c>
      <c r="L6" s="1" t="s">
        <v>144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145</v>
      </c>
      <c r="S6" s="1" t="s">
        <v>110</v>
      </c>
      <c r="T6" s="1" t="s">
        <v>111</v>
      </c>
      <c r="U6" s="1" t="s">
        <v>112</v>
      </c>
      <c r="V6" s="1" t="s">
        <v>146</v>
      </c>
    </row>
    <row r="7" s="1" customFormat="1" spans="1:22">
      <c r="A7" s="3">
        <v>21375215438</v>
      </c>
      <c r="B7" s="1" t="s">
        <v>114</v>
      </c>
      <c r="C7" s="1" t="s">
        <v>147</v>
      </c>
      <c r="D7" s="1" t="s">
        <v>132</v>
      </c>
      <c r="E7" s="1" t="s">
        <v>148</v>
      </c>
      <c r="F7" s="1" t="s">
        <v>114</v>
      </c>
      <c r="G7" s="1" t="s">
        <v>101</v>
      </c>
      <c r="H7" s="1" t="s">
        <v>102</v>
      </c>
      <c r="I7" s="1" t="s">
        <v>134</v>
      </c>
      <c r="J7" s="1" t="s">
        <v>30</v>
      </c>
      <c r="K7" s="1" t="s">
        <v>135</v>
      </c>
      <c r="L7" s="1" t="s">
        <v>135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149</v>
      </c>
      <c r="S7" s="1" t="s">
        <v>110</v>
      </c>
      <c r="T7" s="1" t="s">
        <v>111</v>
      </c>
      <c r="U7" s="1" t="s">
        <v>112</v>
      </c>
      <c r="V7" s="1" t="s">
        <v>137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2022-10-14T01:42:37Z</dcterms:created>
  <dcterms:modified xsi:type="dcterms:W3CDTF">2022-10-14T02:14:06Z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AF7ED8D6189B412BBCA2D2204FBB9736</vt:lpwstr>
  </property>
  <property fmtid="{D5CDD505-2E9C-101B-9397-08002B2CF9AE}" pid="3" name="KSOProductBuildVer">
    <vt:lpwstr>2052-11.1.0.12598</vt:lpwstr>
  </property>
</Properties>
</file>