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<sst xmlns="http://schemas.openxmlformats.org/spreadsheetml/2006/main" count="608" uniqueCount="276">
  <si>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</si>
  <si>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</si>
  <si>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</si>
  <si>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</si>
  <si>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</si>
  <si>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</si>
  <si>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</si>
  <si>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</si>
  <si>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</si>
  <si>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</si>
  <si>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</si>
  <si>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</si>
  <si>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</si>
  <si>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</si>
  <si>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</si>
  <si>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</si>
  <si>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</si>
  <si>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</si>
  <si>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</si>
  <si>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</si>
  <si>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</si>
  <si>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</si>
  <si>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</si>
  <si>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</si>
  <si>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</si>
  <si>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21011410301	</t>
  </si>
  <si>
    <t>Ctrip</t>
  </si>
  <si>
    <t>正常</t>
  </si>
  <si>
    <t>[拉斯维加斯]拉斯维加斯金砖酒店(Golden Nugget Las Vegas)(37202473)</t>
  </si>
  <si>
    <t>卡尔森塔楼豪华房（特大床）&lt;2人入住&gt;&lt;不退款&gt;</t>
  </si>
  <si>
    <t>USD</t>
  </si>
  <si>
    <t>COBIAN GONZALEZ/CARMEN</t>
  </si>
  <si>
    <t>CA5326221022USD</t>
  </si>
  <si>
    <t>未提现</t>
  </si>
  <si>
    <t>携程开票</t>
  </si>
  <si>
    <t xml:space="preserve">	</t>
  </si>
  <si>
    <t xml:space="preserve">21103796962	</t>
  </si>
  <si>
    <t>[布拉格]阿奇博尔德酒店(Archibald At the Charles Bridge)(39038832)</t>
  </si>
  <si>
    <t>标准房&lt;2人入住&gt;&lt;不退款&gt;</t>
  </si>
  <si>
    <t>JIANG/SING JHIH</t>
  </si>
  <si>
    <t xml:space="preserve">21234582268	</t>
  </si>
  <si>
    <t>[布莱顿霍夫]魅力布莱顿精品 SPA 酒店(The Charm Brighton Boutique Hotel and Spa)(39661067)</t>
  </si>
  <si>
    <t>豪华双人间&lt;2人入住&gt;&lt;不退款&gt;</t>
  </si>
  <si>
    <t>McCormick/Jack</t>
  </si>
  <si>
    <t xml:space="preserve">2715571	</t>
  </si>
  <si>
    <t xml:space="preserve">RL29603074	</t>
  </si>
  <si>
    <t xml:space="preserve">21451057680	</t>
  </si>
  <si>
    <t>[新加坡]新加坡圣淘沙索菲特度假村及水疗中心(Sofitel Singapore Sentosa Resort &amp; Spa (SG Clean))(37241146)</t>
  </si>
  <si>
    <t>奢华房&lt;1&gt;&lt;2人入住&gt;&lt;不退款&gt;&lt;早餐&gt;</t>
  </si>
  <si>
    <t>WONG/GRACE</t>
  </si>
  <si>
    <t xml:space="preserve">6758679	</t>
  </si>
  <si>
    <t xml:space="preserve">21473046173	</t>
  </si>
  <si>
    <t>[曼谷]奇德伦中心酒店 (SHA Extra Plus)(Centre Point Chidlom (SHA Extra Plus))(37208642)</t>
  </si>
  <si>
    <t>豪华房&lt;2人入住&gt;&lt;不退款&gt;</t>
  </si>
  <si>
    <t>DENG/MING MING</t>
  </si>
  <si>
    <t xml:space="preserve">2744422	</t>
  </si>
  <si>
    <t xml:space="preserve">1516811	</t>
  </si>
  <si>
    <t xml:space="preserve">18867511910	</t>
  </si>
  <si>
    <t>[朗塞斯顿]朗塞斯顿克罗尼尔品质酒店(Quality Hotel Colonial Launceston)(37211014)</t>
  </si>
  <si>
    <t>大号床房&lt;不退款&gt;&lt;2人入住&gt;</t>
  </si>
  <si>
    <t>Andrews/Lily</t>
  </si>
  <si>
    <t>CA5326221023USD</t>
  </si>
  <si>
    <t xml:space="preserve">2667145	</t>
  </si>
  <si>
    <t xml:space="preserve">21217434530	</t>
  </si>
  <si>
    <t>[里约热内卢]温莎芭拉酒店(Windsor Barra Hotel)(37222431)</t>
  </si>
  <si>
    <t>行政高级双床房&lt;2人入住&gt;&lt;不退款&gt;</t>
  </si>
  <si>
    <t>Albernaz/Douglas</t>
  </si>
  <si>
    <t xml:space="preserve">2712936	</t>
  </si>
  <si>
    <t xml:space="preserve">21481752033	</t>
  </si>
  <si>
    <t>[曼谷]是隆中央酒店(SHA Plus+)(Centre Point Silom)(40721702)</t>
  </si>
  <si>
    <t>LU/SHUO</t>
  </si>
  <si>
    <t xml:space="preserve">2746487	</t>
  </si>
  <si>
    <t xml:space="preserve">R. 1517546	</t>
  </si>
  <si>
    <t xml:space="preserve">21483418140	</t>
  </si>
  <si>
    <t>[吉隆坡]吉隆坡·觅酒店，傲途格精选(Hotel Stripes Kuala Lumpur, Autograph Collection)(40721533)</t>
  </si>
  <si>
    <t>MUSTAFA/DATO HAJI FARIZ IRWAN</t>
  </si>
  <si>
    <t xml:space="preserve">2746872	</t>
  </si>
  <si>
    <t xml:space="preserve">164238203	</t>
  </si>
  <si>
    <t xml:space="preserve">21486699338	</t>
  </si>
  <si>
    <t>[瓜拉龙运]登嘉楼丹绒佳拉月之影度假村- 全球奢华精品酒店(Tanjong Jara Resort - Small Luxury Hotels of the World)(44793446)</t>
  </si>
  <si>
    <t>邦布房&lt;2人入住&gt;&lt;不退款&gt;</t>
  </si>
  <si>
    <t>Yap/Chee Yeong</t>
  </si>
  <si>
    <t xml:space="preserve">2747676	</t>
  </si>
  <si>
    <t xml:space="preserve">164264468	</t>
  </si>
  <si>
    <t xml:space="preserve">21489662377	</t>
  </si>
  <si>
    <t>[怡保]好莱坞酒店(Hollywood Hotel)(39670482)</t>
  </si>
  <si>
    <t>标准大床房&lt;2人入住&gt;&lt;不退款&gt;</t>
  </si>
  <si>
    <t>amirul/mohd,amirul/mohd,amirul/mohd,amirul/mohd</t>
  </si>
  <si>
    <t xml:space="preserve">2748317	</t>
  </si>
  <si>
    <t>取消</t>
  </si>
  <si>
    <t xml:space="preserve">21491735287	</t>
  </si>
  <si>
    <t>[胡志明市]西贡景园自由酒店(Liberty Hotel Saigon Parkview)(37213809)</t>
  </si>
  <si>
    <t>豪华房（双人床或双床）&lt;2人入住&gt;&lt;不退款&gt;</t>
  </si>
  <si>
    <t>Zhen/Xi</t>
  </si>
  <si>
    <t xml:space="preserve">2748782	</t>
  </si>
  <si>
    <t xml:space="preserve">21371926773	</t>
  </si>
  <si>
    <t>[曼谷]曼谷科伦酒店 (SHA Plus+)(Column Bangkok Hotel (SHA Plus+))(37209596)</t>
  </si>
  <si>
    <t>行政一室房&lt;2人入住&gt;&lt;不退款&gt;</t>
  </si>
  <si>
    <t>sakai/junichi,sakai/junichi</t>
  </si>
  <si>
    <t>CA5326221024USD</t>
  </si>
  <si>
    <t xml:space="preserve">2732018	</t>
  </si>
  <si>
    <t xml:space="preserve">109361	</t>
  </si>
  <si>
    <t xml:space="preserve">21433830421	</t>
  </si>
  <si>
    <t>[普吉岛]普吉岛芭东彩灯度假村 (SHA Extra Plus)(The Lantern Resorts Patong Phuket (SHA Extra Plus))(44690026)</t>
  </si>
  <si>
    <t>Pent景观客房&lt;2人入住&gt;&lt;不退款&gt;</t>
  </si>
  <si>
    <t>Singh/Manjeet,Singh/Manjeet</t>
  </si>
  <si>
    <t xml:space="preserve">2736705	</t>
  </si>
  <si>
    <t xml:space="preserve">78553	</t>
  </si>
  <si>
    <t xml:space="preserve">21480122905	</t>
  </si>
  <si>
    <t>[芙蓉]芙蓉皇家朱兰酒店(Royale Chulan Seremban)(44692859)</t>
  </si>
  <si>
    <t>高级房&lt;2人入住&gt;&lt;不退款&gt;</t>
  </si>
  <si>
    <t>AMRAN/IZWAN ZAINAL AMRAN</t>
  </si>
  <si>
    <t xml:space="preserve">2746165	</t>
  </si>
  <si>
    <t xml:space="preserve">21493071511	</t>
  </si>
  <si>
    <t>[吉隆坡]吉隆坡宴宾雅酒店(Impiana KLCC Hotel)(37200629)</t>
  </si>
  <si>
    <t>豪华特大床房&lt;2人入住&gt;&lt;不退款&gt;</t>
  </si>
  <si>
    <t>HASSAN/NURFARAAIN</t>
  </si>
  <si>
    <t xml:space="preserve">2749108	</t>
  </si>
  <si>
    <t xml:space="preserve">21498338645	</t>
  </si>
  <si>
    <t>[巨港]巨港拉贾瓦利101酒店(The 1O1 Palembang Rajawali)(37244400)</t>
  </si>
  <si>
    <t>豪华房（双床）&lt;2人入住&gt;&lt;不退款&gt;</t>
  </si>
  <si>
    <t>Kautsari Barza/Tri</t>
  </si>
  <si>
    <t xml:space="preserve">2750412	</t>
  </si>
  <si>
    <t>，</t>
  </si>
  <si>
    <t>A221024100219481</t>
  </si>
  <si>
    <t>A221024100310481</t>
  </si>
  <si>
    <t>USD / HKD 当前参考汇率: 7.8495</t>
  </si>
  <si>
    <t>总计： 2214 USD/
17378.79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</si>
  <si>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</si>
  <si>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</si>
  <si>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</si>
  <si>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</si>
  <si>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</si>
  <si>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</si>
  <si>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</si>
  <si>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</si>
  <si>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</si>
  <si>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</si>
  <si>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</si>
  <si>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</si>
  <si>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</si>
  <si>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</si>
  <si>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</si>
  <si>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</si>
  <si>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</si>
  <si>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</si>
  <si>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</si>
  <si>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2022-10-20</t>
  </si>
  <si>
    <t>2750412</t>
  </si>
  <si>
    <t>巨港拉贾瓦利101酒店</t>
  </si>
  <si>
    <t>Kautsari Barza Tri</t>
  </si>
  <si>
    <t>2022-10-21</t>
  </si>
  <si>
    <t>退房日周结</t>
  </si>
  <si>
    <t>246.35</t>
  </si>
  <si>
    <t>34.00</t>
  </si>
  <si>
    <t>0</t>
  </si>
  <si>
    <t>0.00</t>
  </si>
  <si>
    <t>携程盛景国际直连</t>
  </si>
  <si>
    <t>01.010677</t>
  </si>
  <si>
    <t>2022-10-20 17:21:33</t>
  </si>
  <si>
    <t>否</t>
  </si>
  <si>
    <t>汇智国际旅游发展有限公司</t>
  </si>
  <si>
    <t>直连</t>
  </si>
  <si>
    <t>印度尼西亚</t>
  </si>
  <si>
    <t>2022-10-19</t>
  </si>
  <si>
    <t>2749108</t>
  </si>
  <si>
    <t>吉隆坡宴宾雅酒店</t>
  </si>
  <si>
    <t>HASSAN NURFARAAIN</t>
  </si>
  <si>
    <t>548.67</t>
  </si>
  <si>
    <t>76.00</t>
  </si>
  <si>
    <t>2022-10-19 23:16:19</t>
  </si>
  <si>
    <t>马来西亚</t>
  </si>
  <si>
    <t>2748782</t>
  </si>
  <si>
    <t>西贡景园自由酒店</t>
  </si>
  <si>
    <t>Zhen Xi</t>
  </si>
  <si>
    <t>202.14</t>
  </si>
  <si>
    <t>28.00</t>
  </si>
  <si>
    <t>2022-10-19 20:25:02</t>
  </si>
  <si>
    <t>越南</t>
  </si>
  <si>
    <t>2747676</t>
  </si>
  <si>
    <t>月之影度假村</t>
  </si>
  <si>
    <t>Yap Chee Yeong</t>
  </si>
  <si>
    <t>1104.57</t>
  </si>
  <si>
    <t>153.00</t>
  </si>
  <si>
    <t>2022-10-19 10:09:16</t>
  </si>
  <si>
    <t>直采</t>
  </si>
  <si>
    <t>2022-10-18</t>
  </si>
  <si>
    <t>2746872</t>
  </si>
  <si>
    <t>吉隆坡·觅酒店，傲途格精选</t>
  </si>
  <si>
    <t>MUSTAFA DATO HAJI FARIZ IRWAN</t>
  </si>
  <si>
    <t>541.01</t>
  </si>
  <si>
    <t>75.00</t>
  </si>
  <si>
    <t>2022-10-18 21:02:37</t>
  </si>
  <si>
    <t>2746487</t>
  </si>
  <si>
    <t>是隆中央酒店(SHA Plus+)</t>
  </si>
  <si>
    <t>LU SHUO</t>
  </si>
  <si>
    <t>605.93</t>
  </si>
  <si>
    <t>84.00</t>
  </si>
  <si>
    <t>2022-10-18 16:23:52</t>
  </si>
  <si>
    <t>泰国</t>
  </si>
  <si>
    <t>2746165</t>
  </si>
  <si>
    <t>芙蓉皇家朱兰酒店</t>
  </si>
  <si>
    <t>AMRAN IZWAN ZAINAL AMRAN</t>
  </si>
  <si>
    <t>1038.73</t>
  </si>
  <si>
    <t>144.00</t>
  </si>
  <si>
    <t>2022-10-18 12:40:30</t>
  </si>
  <si>
    <t>2022-10-17</t>
  </si>
  <si>
    <t>2744422</t>
  </si>
  <si>
    <t>奇德伦中心酒店 (SHA Extra Plus)</t>
  </si>
  <si>
    <t>DENG MING MING</t>
  </si>
  <si>
    <t>937.35</t>
  </si>
  <si>
    <t>130.00</t>
  </si>
  <si>
    <t>2022-10-17 13:50:07</t>
  </si>
  <si>
    <t>2022-10-14</t>
  </si>
  <si>
    <t>2739683</t>
  </si>
  <si>
    <t>新加坡圣淘沙索菲特度假村及水疗中心 (Staycation Approved)</t>
  </si>
  <si>
    <t>WONG GRACE</t>
  </si>
  <si>
    <t>3882.01</t>
  </si>
  <si>
    <t>540.00</t>
  </si>
  <si>
    <t>2022-10-14 14:06:19</t>
  </si>
  <si>
    <t>新加坡</t>
  </si>
  <si>
    <t>2022-10-12</t>
  </si>
  <si>
    <t>2736705</t>
  </si>
  <si>
    <t>普吉岛芭东彩灯度假村</t>
  </si>
  <si>
    <t>Singh Manjeet,Singh Manjeet</t>
  </si>
  <si>
    <t>2022-10-16</t>
  </si>
  <si>
    <t>1006.01</t>
  </si>
  <si>
    <t>140.00</t>
  </si>
  <si>
    <t>2022-10-12 20:14:28</t>
  </si>
  <si>
    <t>2022-10-09</t>
  </si>
  <si>
    <t>2732018</t>
  </si>
  <si>
    <t>科伦曼谷酒店</t>
  </si>
  <si>
    <t>sakai junichi,sakai junichi</t>
  </si>
  <si>
    <t>897.96</t>
  </si>
  <si>
    <t>126.00</t>
  </si>
  <si>
    <t>2022-10-09 17:18:14</t>
  </si>
  <si>
    <t>2022-09-29</t>
  </si>
  <si>
    <t>2715571</t>
  </si>
  <si>
    <t>魅力布莱顿精品 SPA 酒店</t>
  </si>
  <si>
    <t>McCormick Jack</t>
  </si>
  <si>
    <t>700.23</t>
  </si>
  <si>
    <t>97.00</t>
  </si>
  <si>
    <t>2022-09-29 17:12:21</t>
  </si>
  <si>
    <t>英国</t>
  </si>
  <si>
    <t>2022-09-28</t>
  </si>
  <si>
    <t>2712936</t>
  </si>
  <si>
    <t>温莎芭拉酒店</t>
  </si>
  <si>
    <t>Albernaz Douglas</t>
  </si>
  <si>
    <t>740.87</t>
  </si>
  <si>
    <t>103.00</t>
  </si>
  <si>
    <t>2022-09-28 01:47:40</t>
  </si>
  <si>
    <t>巴西</t>
  </si>
  <si>
    <t>2022-09-20</t>
  </si>
  <si>
    <t>2700896</t>
  </si>
  <si>
    <t>阿奇博尔德酒店</t>
  </si>
  <si>
    <t>JIANG SING JHIH</t>
  </si>
  <si>
    <t>561.84</t>
  </si>
  <si>
    <t>80.00</t>
  </si>
  <si>
    <t>2022-09-20 23:31:51</t>
  </si>
  <si>
    <t>捷克</t>
  </si>
  <si>
    <t>2022-09-15</t>
  </si>
  <si>
    <t>2692181</t>
  </si>
  <si>
    <t>拉斯维加斯金砖酒店</t>
  </si>
  <si>
    <t>COBIAN GONZALEZ CARMEN</t>
  </si>
  <si>
    <t>2176.95</t>
  </si>
  <si>
    <t>312.00</t>
  </si>
  <si>
    <t>2022-09-15 06:13:05</t>
  </si>
  <si>
    <t>美国</t>
  </si>
  <si>
    <t>2022-08-25</t>
  </si>
  <si>
    <t>2667145</t>
  </si>
  <si>
    <t>朗塞斯顿殖民风格品质酒店</t>
  </si>
  <si>
    <t>Andrews Lily</t>
  </si>
  <si>
    <t>632.60</t>
  </si>
  <si>
    <t>92.00</t>
  </si>
  <si>
    <t>2022-08-25 14:25:11</t>
  </si>
  <si>
    <t>澳大利亚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</si>
</sst>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12</xdr:col>
      <xdr:colOff>657225</xdr:colOff>
      <xdr:row>63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95726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44850</v>
      </c>
      <c r="G2" s="6">
        <v>44853</v>
      </c>
      <c r="H2" s="4">
        <v>1</v>
      </c>
      <c r="I2" s="4">
        <v>3</v>
      </c>
      <c r="J2" s="4">
        <v>3</v>
      </c>
      <c r="K2" s="4" t="s">
        <v>30</v>
      </c>
      <c r="L2" s="4">
        <v>312</v>
      </c>
      <c r="M2" s="4">
        <v>312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44819</v>
      </c>
      <c r="S2" s="6">
        <v>44856</v>
      </c>
      <c r="T2" s="4" t="s">
        <v>34</v>
      </c>
      <c r="U2" s="4">
        <v>312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44852</v>
      </c>
      <c r="G3" s="6">
        <v>44853</v>
      </c>
      <c r="H3" s="4">
        <v>1</v>
      </c>
      <c r="I3" s="4">
        <v>1</v>
      </c>
      <c r="J3" s="4">
        <v>1</v>
      </c>
      <c r="K3" s="4" t="s">
        <v>30</v>
      </c>
      <c r="L3" s="4">
        <v>80</v>
      </c>
      <c r="M3" s="4">
        <v>80</v>
      </c>
      <c r="N3" s="4" t="s">
        <v>39</v>
      </c>
      <c r="O3" s="4" t="s">
        <v>32</v>
      </c>
      <c r="P3" s="4" t="s">
        <v>33</v>
      </c>
      <c r="Q3" s="4">
        <v>0</v>
      </c>
      <c r="R3" s="7">
        <v>44824</v>
      </c>
      <c r="S3" s="6">
        <v>44856</v>
      </c>
      <c r="T3" s="4" t="s">
        <v>34</v>
      </c>
      <c r="U3" s="4">
        <v>80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44852</v>
      </c>
      <c r="G4" s="6">
        <v>44853</v>
      </c>
      <c r="H4" s="4">
        <v>1</v>
      </c>
      <c r="I4" s="4">
        <v>1</v>
      </c>
      <c r="J4" s="4">
        <v>1</v>
      </c>
      <c r="K4" s="4" t="s">
        <v>30</v>
      </c>
      <c r="L4" s="4">
        <v>97</v>
      </c>
      <c r="M4" s="4">
        <v>97</v>
      </c>
      <c r="N4" s="4" t="s">
        <v>43</v>
      </c>
      <c r="O4" s="4" t="s">
        <v>32</v>
      </c>
      <c r="P4" s="4" t="s">
        <v>33</v>
      </c>
      <c r="Q4" s="4">
        <v>0</v>
      </c>
      <c r="R4" s="7">
        <v>44833</v>
      </c>
      <c r="S4" s="6">
        <v>44856</v>
      </c>
      <c r="T4" s="4" t="s">
        <v>34</v>
      </c>
      <c r="U4" s="4">
        <v>97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44851</v>
      </c>
      <c r="G5" s="6">
        <v>44853</v>
      </c>
      <c r="H5" s="4">
        <v>1</v>
      </c>
      <c r="I5" s="4">
        <v>2</v>
      </c>
      <c r="J5" s="4">
        <v>2</v>
      </c>
      <c r="K5" s="4" t="s">
        <v>30</v>
      </c>
      <c r="L5" s="4">
        <v>540</v>
      </c>
      <c r="M5" s="4">
        <v>540</v>
      </c>
      <c r="N5" s="4" t="s">
        <v>49</v>
      </c>
      <c r="O5" s="4" t="s">
        <v>32</v>
      </c>
      <c r="P5" s="4" t="s">
        <v>33</v>
      </c>
      <c r="Q5" s="4">
        <v>0</v>
      </c>
      <c r="R5" s="7">
        <v>44848</v>
      </c>
      <c r="S5" s="6">
        <v>44856</v>
      </c>
      <c r="T5" s="4" t="s">
        <v>34</v>
      </c>
      <c r="U5" s="4">
        <v>540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44851</v>
      </c>
      <c r="G6" s="6">
        <v>44853</v>
      </c>
      <c r="H6" s="4">
        <v>1</v>
      </c>
      <c r="I6" s="4">
        <v>2</v>
      </c>
      <c r="J6" s="4">
        <v>2</v>
      </c>
      <c r="K6" s="4" t="s">
        <v>30</v>
      </c>
      <c r="L6" s="4">
        <v>130</v>
      </c>
      <c r="M6" s="4">
        <v>130</v>
      </c>
      <c r="N6" s="4" t="s">
        <v>54</v>
      </c>
      <c r="O6" s="4" t="s">
        <v>32</v>
      </c>
      <c r="P6" s="4" t="s">
        <v>33</v>
      </c>
      <c r="Q6" s="4">
        <v>0</v>
      </c>
      <c r="R6" s="7">
        <v>44851</v>
      </c>
      <c r="S6" s="6">
        <v>44856</v>
      </c>
      <c r="T6" s="4" t="s">
        <v>34</v>
      </c>
      <c r="U6" s="4">
        <v>130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44853</v>
      </c>
      <c r="G7" s="6">
        <v>44854</v>
      </c>
      <c r="H7" s="4">
        <v>1</v>
      </c>
      <c r="I7" s="4">
        <v>1</v>
      </c>
      <c r="J7" s="4">
        <v>1</v>
      </c>
      <c r="K7" s="4" t="s">
        <v>30</v>
      </c>
      <c r="L7" s="4">
        <v>92</v>
      </c>
      <c r="M7" s="4">
        <v>92</v>
      </c>
      <c r="N7" s="4" t="s">
        <v>60</v>
      </c>
      <c r="O7" s="4" t="s">
        <v>61</v>
      </c>
      <c r="P7" s="4" t="s">
        <v>33</v>
      </c>
      <c r="Q7" s="4">
        <v>0</v>
      </c>
      <c r="R7" s="7">
        <v>44798</v>
      </c>
      <c r="S7" s="6">
        <v>44857</v>
      </c>
      <c r="T7" s="4" t="s">
        <v>34</v>
      </c>
      <c r="U7" s="4">
        <v>92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44853</v>
      </c>
      <c r="G8" s="6">
        <v>44854</v>
      </c>
      <c r="H8" s="4">
        <v>1</v>
      </c>
      <c r="I8" s="4">
        <v>1</v>
      </c>
      <c r="J8" s="4">
        <v>1</v>
      </c>
      <c r="K8" s="4" t="s">
        <v>30</v>
      </c>
      <c r="L8" s="4">
        <v>103</v>
      </c>
      <c r="M8" s="4">
        <v>103</v>
      </c>
      <c r="N8" s="4" t="s">
        <v>66</v>
      </c>
      <c r="O8" s="4" t="s">
        <v>61</v>
      </c>
      <c r="P8" s="4" t="s">
        <v>33</v>
      </c>
      <c r="Q8" s="4">
        <v>0</v>
      </c>
      <c r="R8" s="7">
        <v>44832</v>
      </c>
      <c r="S8" s="6">
        <v>44857</v>
      </c>
      <c r="T8" s="4" t="s">
        <v>34</v>
      </c>
      <c r="U8" s="4">
        <v>103</v>
      </c>
      <c r="V8" s="4">
        <v>0</v>
      </c>
      <c r="W8" s="4">
        <v>0</v>
      </c>
      <c r="X8" s="4" t="s">
        <v>67</v>
      </c>
      <c r="Y8" s="4" t="s">
        <v>35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53</v>
      </c>
      <c r="F9" s="6">
        <v>44852</v>
      </c>
      <c r="G9" s="6">
        <v>44854</v>
      </c>
      <c r="H9" s="4">
        <v>1</v>
      </c>
      <c r="I9" s="4">
        <v>2</v>
      </c>
      <c r="J9" s="4">
        <v>2</v>
      </c>
      <c r="K9" s="4" t="s">
        <v>30</v>
      </c>
      <c r="L9" s="4">
        <v>84</v>
      </c>
      <c r="M9" s="4">
        <v>84</v>
      </c>
      <c r="N9" s="4" t="s">
        <v>70</v>
      </c>
      <c r="O9" s="4" t="s">
        <v>61</v>
      </c>
      <c r="P9" s="4" t="s">
        <v>33</v>
      </c>
      <c r="Q9" s="4">
        <v>0</v>
      </c>
      <c r="R9" s="7">
        <v>44852</v>
      </c>
      <c r="S9" s="6">
        <v>44857</v>
      </c>
      <c r="T9" s="4" t="s">
        <v>34</v>
      </c>
      <c r="U9" s="4">
        <v>84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53</v>
      </c>
      <c r="F10" s="6">
        <v>44853</v>
      </c>
      <c r="G10" s="6">
        <v>44854</v>
      </c>
      <c r="H10" s="4">
        <v>1</v>
      </c>
      <c r="I10" s="4">
        <v>1</v>
      </c>
      <c r="J10" s="4">
        <v>1</v>
      </c>
      <c r="K10" s="4" t="s">
        <v>30</v>
      </c>
      <c r="L10" s="4">
        <v>75</v>
      </c>
      <c r="M10" s="4">
        <v>75</v>
      </c>
      <c r="N10" s="4" t="s">
        <v>75</v>
      </c>
      <c r="O10" s="4" t="s">
        <v>61</v>
      </c>
      <c r="P10" s="4" t="s">
        <v>33</v>
      </c>
      <c r="Q10" s="4">
        <v>0</v>
      </c>
      <c r="R10" s="7">
        <v>44852</v>
      </c>
      <c r="S10" s="6">
        <v>44857</v>
      </c>
      <c r="T10" s="4" t="s">
        <v>34</v>
      </c>
      <c r="U10" s="4">
        <v>75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44853</v>
      </c>
      <c r="G11" s="6">
        <v>44854</v>
      </c>
      <c r="H11" s="4">
        <v>1</v>
      </c>
      <c r="I11" s="4">
        <v>1</v>
      </c>
      <c r="J11" s="4">
        <v>1</v>
      </c>
      <c r="K11" s="4" t="s">
        <v>30</v>
      </c>
      <c r="L11" s="4">
        <v>153</v>
      </c>
      <c r="M11" s="4">
        <v>153</v>
      </c>
      <c r="N11" s="4" t="s">
        <v>81</v>
      </c>
      <c r="O11" s="4" t="s">
        <v>61</v>
      </c>
      <c r="P11" s="4" t="s">
        <v>33</v>
      </c>
      <c r="Q11" s="4">
        <v>0</v>
      </c>
      <c r="R11" s="7">
        <v>44853</v>
      </c>
      <c r="S11" s="6">
        <v>44857</v>
      </c>
      <c r="T11" s="4" t="s">
        <v>34</v>
      </c>
      <c r="U11" s="4">
        <v>153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44853</v>
      </c>
      <c r="G12" s="6">
        <v>44854</v>
      </c>
      <c r="H12" s="4">
        <v>2</v>
      </c>
      <c r="I12" s="4">
        <v>1</v>
      </c>
      <c r="J12" s="4">
        <v>2</v>
      </c>
      <c r="K12" s="4" t="s">
        <v>30</v>
      </c>
      <c r="L12" s="4">
        <v>36</v>
      </c>
      <c r="M12" s="4">
        <v>36</v>
      </c>
      <c r="N12" s="4" t="s">
        <v>87</v>
      </c>
      <c r="O12" s="4" t="s">
        <v>61</v>
      </c>
      <c r="P12" s="4" t="s">
        <v>33</v>
      </c>
      <c r="Q12" s="4">
        <v>0</v>
      </c>
      <c r="R12" s="7">
        <v>44853</v>
      </c>
      <c r="S12" s="6">
        <v>44857</v>
      </c>
      <c r="T12" s="4" t="s">
        <v>34</v>
      </c>
      <c r="U12" s="4">
        <v>36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89</v>
      </c>
      <c r="D13" s="4" t="s">
        <v>85</v>
      </c>
      <c r="E13" s="4" t="s">
        <v>86</v>
      </c>
      <c r="F13" s="6">
        <v>44853</v>
      </c>
      <c r="G13" s="6">
        <v>44854</v>
      </c>
      <c r="H13" s="4">
        <v>2</v>
      </c>
      <c r="I13" s="4">
        <v>1</v>
      </c>
      <c r="J13" s="4">
        <v>2</v>
      </c>
      <c r="K13" s="4" t="s">
        <v>30</v>
      </c>
      <c r="L13" s="4">
        <v>-36</v>
      </c>
      <c r="M13" s="4">
        <v>-36</v>
      </c>
      <c r="N13" s="4" t="s">
        <v>87</v>
      </c>
      <c r="O13" s="4" t="s">
        <v>61</v>
      </c>
      <c r="P13" s="4" t="s">
        <v>33</v>
      </c>
      <c r="Q13" s="4">
        <v>0</v>
      </c>
      <c r="R13" s="7">
        <v>44853</v>
      </c>
      <c r="S13" s="6">
        <v>44857</v>
      </c>
      <c r="T13" s="4" t="s">
        <v>34</v>
      </c>
      <c r="U13" s="4">
        <v>-36</v>
      </c>
      <c r="V13" s="4">
        <v>0</v>
      </c>
      <c r="W13" s="4">
        <v>0</v>
      </c>
      <c r="X13" s="4" t="s">
        <v>88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44853</v>
      </c>
      <c r="G14" s="6">
        <v>44854</v>
      </c>
      <c r="H14" s="4">
        <v>1</v>
      </c>
      <c r="I14" s="4">
        <v>1</v>
      </c>
      <c r="J14" s="4">
        <v>1</v>
      </c>
      <c r="K14" s="4" t="s">
        <v>30</v>
      </c>
      <c r="L14" s="4">
        <v>28</v>
      </c>
      <c r="M14" s="4">
        <v>28</v>
      </c>
      <c r="N14" s="4" t="s">
        <v>93</v>
      </c>
      <c r="O14" s="4" t="s">
        <v>61</v>
      </c>
      <c r="P14" s="4" t="s">
        <v>33</v>
      </c>
      <c r="Q14" s="4">
        <v>0</v>
      </c>
      <c r="R14" s="7">
        <v>44853</v>
      </c>
      <c r="S14" s="6">
        <v>44857</v>
      </c>
      <c r="T14" s="4" t="s">
        <v>34</v>
      </c>
      <c r="U14" s="4">
        <v>28</v>
      </c>
      <c r="V14" s="4">
        <v>0</v>
      </c>
      <c r="W14" s="4">
        <v>0</v>
      </c>
      <c r="X14" s="4" t="s">
        <v>94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44853</v>
      </c>
      <c r="G15" s="6">
        <v>44855</v>
      </c>
      <c r="H15" s="4">
        <v>1</v>
      </c>
      <c r="I15" s="4">
        <v>2</v>
      </c>
      <c r="J15" s="4">
        <v>2</v>
      </c>
      <c r="K15" s="4" t="s">
        <v>30</v>
      </c>
      <c r="L15" s="4">
        <v>126</v>
      </c>
      <c r="M15" s="4">
        <v>126</v>
      </c>
      <c r="N15" s="4" t="s">
        <v>98</v>
      </c>
      <c r="O15" s="4" t="s">
        <v>99</v>
      </c>
      <c r="P15" s="4" t="s">
        <v>33</v>
      </c>
      <c r="Q15" s="4">
        <v>0</v>
      </c>
      <c r="R15" s="7">
        <v>44843</v>
      </c>
      <c r="S15" s="6">
        <v>44858</v>
      </c>
      <c r="T15" s="4" t="s">
        <v>34</v>
      </c>
      <c r="U15" s="4">
        <v>126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44850</v>
      </c>
      <c r="G16" s="6">
        <v>44855</v>
      </c>
      <c r="H16" s="4">
        <v>1</v>
      </c>
      <c r="I16" s="4">
        <v>5</v>
      </c>
      <c r="J16" s="4">
        <v>5</v>
      </c>
      <c r="K16" s="4" t="s">
        <v>30</v>
      </c>
      <c r="L16" s="4">
        <v>140</v>
      </c>
      <c r="M16" s="4">
        <v>140</v>
      </c>
      <c r="N16" s="4" t="s">
        <v>105</v>
      </c>
      <c r="O16" s="4" t="s">
        <v>99</v>
      </c>
      <c r="P16" s="4" t="s">
        <v>33</v>
      </c>
      <c r="Q16" s="4">
        <v>0</v>
      </c>
      <c r="R16" s="7">
        <v>44846</v>
      </c>
      <c r="S16" s="6">
        <v>44858</v>
      </c>
      <c r="T16" s="4" t="s">
        <v>34</v>
      </c>
      <c r="U16" s="4">
        <v>140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44852</v>
      </c>
      <c r="G17" s="6">
        <v>44855</v>
      </c>
      <c r="H17" s="4">
        <v>1</v>
      </c>
      <c r="I17" s="4">
        <v>3</v>
      </c>
      <c r="J17" s="4">
        <v>3</v>
      </c>
      <c r="K17" s="4" t="s">
        <v>30</v>
      </c>
      <c r="L17" s="4">
        <v>144</v>
      </c>
      <c r="M17" s="4">
        <v>144</v>
      </c>
      <c r="N17" s="4" t="s">
        <v>111</v>
      </c>
      <c r="O17" s="4" t="s">
        <v>99</v>
      </c>
      <c r="P17" s="4" t="s">
        <v>33</v>
      </c>
      <c r="Q17" s="4">
        <v>0</v>
      </c>
      <c r="R17" s="7">
        <v>44852</v>
      </c>
      <c r="S17" s="6">
        <v>44858</v>
      </c>
      <c r="T17" s="4" t="s">
        <v>34</v>
      </c>
      <c r="U17" s="4">
        <v>144</v>
      </c>
      <c r="V17" s="4">
        <v>0</v>
      </c>
      <c r="W17" s="4">
        <v>0</v>
      </c>
      <c r="X17" s="4" t="s">
        <v>112</v>
      </c>
      <c r="Y17" s="4" t="s">
        <v>35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44854</v>
      </c>
      <c r="G18" s="6">
        <v>44855</v>
      </c>
      <c r="H18" s="4">
        <v>1</v>
      </c>
      <c r="I18" s="4">
        <v>1</v>
      </c>
      <c r="J18" s="4">
        <v>1</v>
      </c>
      <c r="K18" s="4" t="s">
        <v>30</v>
      </c>
      <c r="L18" s="4">
        <v>76</v>
      </c>
      <c r="M18" s="4">
        <v>76</v>
      </c>
      <c r="N18" s="4" t="s">
        <v>116</v>
      </c>
      <c r="O18" s="4" t="s">
        <v>99</v>
      </c>
      <c r="P18" s="4" t="s">
        <v>33</v>
      </c>
      <c r="Q18" s="4">
        <v>0</v>
      </c>
      <c r="R18" s="7">
        <v>44853</v>
      </c>
      <c r="S18" s="6">
        <v>44858</v>
      </c>
      <c r="T18" s="4" t="s">
        <v>34</v>
      </c>
      <c r="U18" s="4">
        <v>76</v>
      </c>
      <c r="V18" s="4">
        <v>0</v>
      </c>
      <c r="W18" s="4">
        <v>0</v>
      </c>
      <c r="X18" s="4" t="s">
        <v>117</v>
      </c>
      <c r="Y18" s="4" t="s">
        <v>35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44854</v>
      </c>
      <c r="G19" s="6">
        <v>44855</v>
      </c>
      <c r="H19" s="4">
        <v>1</v>
      </c>
      <c r="I19" s="4">
        <v>1</v>
      </c>
      <c r="J19" s="4">
        <v>1</v>
      </c>
      <c r="K19" s="4" t="s">
        <v>30</v>
      </c>
      <c r="L19" s="4">
        <v>34</v>
      </c>
      <c r="M19" s="4">
        <v>34</v>
      </c>
      <c r="N19" s="4" t="s">
        <v>121</v>
      </c>
      <c r="O19" s="4" t="s">
        <v>99</v>
      </c>
      <c r="P19" s="4" t="s">
        <v>33</v>
      </c>
      <c r="Q19" s="4">
        <v>0</v>
      </c>
      <c r="R19" s="7">
        <v>44854</v>
      </c>
      <c r="S19" s="6">
        <v>44858</v>
      </c>
      <c r="T19" s="4" t="s">
        <v>34</v>
      </c>
      <c r="U19" s="4">
        <v>34</v>
      </c>
      <c r="V19" s="4">
        <v>0</v>
      </c>
      <c r="W19" s="4">
        <v>0</v>
      </c>
      <c r="X19" s="4" t="s">
        <v>122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4" sqref="A24:E27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21011410301</v>
      </c>
      <c r="B2" s="6">
        <v>44850</v>
      </c>
      <c r="C2" s="6">
        <v>44853</v>
      </c>
      <c r="D2" s="4">
        <v>312</v>
      </c>
      <c r="E2" s="4" t="str">
        <f>VLOOKUP(A2,HOP!A:L,12,0)</f>
        <v>312.00</v>
      </c>
      <c r="F2" s="4" t="str">
        <f>VLOOKUP(A2,HOP!A:C,3,0)</f>
        <v>2692181</v>
      </c>
      <c r="G2" s="4">
        <f>D2-E2</f>
        <v>0</v>
      </c>
      <c r="H2" s="4" t="str">
        <f>$H$1&amp;F2</f>
        <v>，2692181</v>
      </c>
      <c r="I2" s="4" t="str">
        <f>VLOOKUP(A2,HOP!A:U,21,0)</f>
        <v>直连</v>
      </c>
    </row>
    <row r="3" s="4" customFormat="1" spans="1:9">
      <c r="A3" s="5">
        <v>21103796962</v>
      </c>
      <c r="B3" s="6">
        <v>44852</v>
      </c>
      <c r="C3" s="6">
        <v>44853</v>
      </c>
      <c r="D3" s="4">
        <v>80</v>
      </c>
      <c r="E3" s="4" t="str">
        <f>VLOOKUP(A3,HOP!A:L,12,0)</f>
        <v>80.00</v>
      </c>
      <c r="F3" s="4" t="str">
        <f>VLOOKUP(A3,HOP!A:C,3,0)</f>
        <v>2700896</v>
      </c>
      <c r="G3" s="4">
        <f t="shared" ref="G3:G18" si="0">D3-E3</f>
        <v>0</v>
      </c>
      <c r="H3" s="4" t="str">
        <f t="shared" ref="H3:H18" si="1">$H$1&amp;F3</f>
        <v>，2700896</v>
      </c>
      <c r="I3" s="4" t="str">
        <f>VLOOKUP(A3,HOP!A:U,21,0)</f>
        <v>直连</v>
      </c>
    </row>
    <row r="4" s="4" customFormat="1" spans="1:9">
      <c r="A4" s="5">
        <v>21234582268</v>
      </c>
      <c r="B4" s="6">
        <v>44852</v>
      </c>
      <c r="C4" s="6">
        <v>44853</v>
      </c>
      <c r="D4" s="4">
        <v>97</v>
      </c>
      <c r="E4" s="4" t="str">
        <f>VLOOKUP(A4,HOP!A:L,12,0)</f>
        <v>97.00</v>
      </c>
      <c r="F4" s="4" t="str">
        <f>VLOOKUP(A4,HOP!A:C,3,0)</f>
        <v>2715571</v>
      </c>
      <c r="G4" s="4">
        <f t="shared" si="0"/>
        <v>0</v>
      </c>
      <c r="H4" s="4" t="str">
        <f t="shared" si="1"/>
        <v>，2715571</v>
      </c>
      <c r="I4" s="4" t="str">
        <f>VLOOKUP(A4,HOP!A:U,21,0)</f>
        <v>直连</v>
      </c>
    </row>
    <row r="5" s="4" customFormat="1" spans="1:9">
      <c r="A5" s="5">
        <v>21451057680</v>
      </c>
      <c r="B5" s="6">
        <v>44851</v>
      </c>
      <c r="C5" s="6">
        <v>44853</v>
      </c>
      <c r="D5" s="4">
        <v>540</v>
      </c>
      <c r="E5" s="4" t="str">
        <f>VLOOKUP(A5,HOP!A:L,12,0)</f>
        <v>540.00</v>
      </c>
      <c r="F5" s="4" t="str">
        <f>VLOOKUP(A5,HOP!A:C,3,0)</f>
        <v>2739683</v>
      </c>
      <c r="G5" s="4">
        <f t="shared" si="0"/>
        <v>0</v>
      </c>
      <c r="H5" s="4" t="str">
        <f t="shared" si="1"/>
        <v>，2739683</v>
      </c>
      <c r="I5" s="4" t="str">
        <f>VLOOKUP(A5,HOP!A:U,21,0)</f>
        <v>直连</v>
      </c>
    </row>
    <row r="6" s="4" customFormat="1" spans="1:9">
      <c r="A6" s="5">
        <v>21473046173</v>
      </c>
      <c r="B6" s="6">
        <v>44851</v>
      </c>
      <c r="C6" s="6">
        <v>44853</v>
      </c>
      <c r="D6" s="4">
        <v>130</v>
      </c>
      <c r="E6" s="4" t="str">
        <f>VLOOKUP(A6,HOP!A:L,12,0)</f>
        <v>130.00</v>
      </c>
      <c r="F6" s="4" t="str">
        <f>VLOOKUP(A6,HOP!A:C,3,0)</f>
        <v>2744422</v>
      </c>
      <c r="G6" s="4">
        <f t="shared" si="0"/>
        <v>0</v>
      </c>
      <c r="H6" s="4" t="str">
        <f t="shared" si="1"/>
        <v>，2744422</v>
      </c>
      <c r="I6" s="4" t="str">
        <f>VLOOKUP(A6,HOP!A:U,21,0)</f>
        <v>直采</v>
      </c>
    </row>
    <row r="7" s="4" customFormat="1" spans="1:9">
      <c r="A7" s="5">
        <v>18867511910</v>
      </c>
      <c r="B7" s="6">
        <v>44853</v>
      </c>
      <c r="C7" s="6">
        <v>44854</v>
      </c>
      <c r="D7" s="4">
        <v>92</v>
      </c>
      <c r="E7" s="4" t="str">
        <f>VLOOKUP(A7,HOP!A:L,12,0)</f>
        <v>92.00</v>
      </c>
      <c r="F7" s="4" t="str">
        <f>VLOOKUP(A7,HOP!A:C,3,0)</f>
        <v>2667145</v>
      </c>
      <c r="G7" s="4">
        <f t="shared" si="0"/>
        <v>0</v>
      </c>
      <c r="H7" s="4" t="str">
        <f t="shared" si="1"/>
        <v>，2667145</v>
      </c>
      <c r="I7" s="4" t="str">
        <f>VLOOKUP(A7,HOP!A:U,21,0)</f>
        <v>直连</v>
      </c>
    </row>
    <row r="8" s="4" customFormat="1" spans="1:9">
      <c r="A8" s="5">
        <v>21217434530</v>
      </c>
      <c r="B8" s="6">
        <v>44853</v>
      </c>
      <c r="C8" s="6">
        <v>44854</v>
      </c>
      <c r="D8" s="4">
        <v>103</v>
      </c>
      <c r="E8" s="4" t="str">
        <f>VLOOKUP(A8,HOP!A:L,12,0)</f>
        <v>103.00</v>
      </c>
      <c r="F8" s="4" t="str">
        <f>VLOOKUP(A8,HOP!A:C,3,0)</f>
        <v>2712936</v>
      </c>
      <c r="G8" s="4">
        <f t="shared" si="0"/>
        <v>0</v>
      </c>
      <c r="H8" s="4" t="str">
        <f t="shared" si="1"/>
        <v>，2712936</v>
      </c>
      <c r="I8" s="4" t="str">
        <f>VLOOKUP(A8,HOP!A:U,21,0)</f>
        <v>直连</v>
      </c>
    </row>
    <row r="9" s="4" customFormat="1" spans="1:9">
      <c r="A9" s="5">
        <v>21481752033</v>
      </c>
      <c r="B9" s="6">
        <v>44852</v>
      </c>
      <c r="C9" s="6">
        <v>44854</v>
      </c>
      <c r="D9" s="4">
        <v>84</v>
      </c>
      <c r="E9" s="4" t="str">
        <f>VLOOKUP(A9,HOP!A:L,12,0)</f>
        <v>84.00</v>
      </c>
      <c r="F9" s="4" t="str">
        <f>VLOOKUP(A9,HOP!A:C,3,0)</f>
        <v>2746487</v>
      </c>
      <c r="G9" s="4">
        <f t="shared" si="0"/>
        <v>0</v>
      </c>
      <c r="H9" s="4" t="str">
        <f t="shared" si="1"/>
        <v>，2746487</v>
      </c>
      <c r="I9" s="4" t="str">
        <f>VLOOKUP(A9,HOP!A:U,21,0)</f>
        <v>直采</v>
      </c>
    </row>
    <row r="10" s="4" customFormat="1" spans="1:9">
      <c r="A10" s="5">
        <v>21483418140</v>
      </c>
      <c r="B10" s="6">
        <v>44853</v>
      </c>
      <c r="C10" s="6">
        <v>44854</v>
      </c>
      <c r="D10" s="4">
        <v>75</v>
      </c>
      <c r="E10" s="4" t="str">
        <f>VLOOKUP(A10,HOP!A:L,12,0)</f>
        <v>75.00</v>
      </c>
      <c r="F10" s="4" t="str">
        <f>VLOOKUP(A10,HOP!A:C,3,0)</f>
        <v>2746872</v>
      </c>
      <c r="G10" s="4">
        <f t="shared" si="0"/>
        <v>0</v>
      </c>
      <c r="H10" s="4" t="str">
        <f t="shared" si="1"/>
        <v>，2746872</v>
      </c>
      <c r="I10" s="4" t="str">
        <f>VLOOKUP(A10,HOP!A:U,21,0)</f>
        <v>直采</v>
      </c>
    </row>
    <row r="11" s="4" customFormat="1" spans="1:9">
      <c r="A11" s="5">
        <v>21486699338</v>
      </c>
      <c r="B11" s="6">
        <v>44853</v>
      </c>
      <c r="C11" s="6">
        <v>44854</v>
      </c>
      <c r="D11" s="4">
        <v>153</v>
      </c>
      <c r="E11" s="4" t="str">
        <f>VLOOKUP(A11,HOP!A:L,12,0)</f>
        <v>153.00</v>
      </c>
      <c r="F11" s="4" t="str">
        <f>VLOOKUP(A11,HOP!A:C,3,0)</f>
        <v>2747676</v>
      </c>
      <c r="G11" s="4">
        <f t="shared" si="0"/>
        <v>0</v>
      </c>
      <c r="H11" s="4" t="str">
        <f t="shared" si="1"/>
        <v>，2747676</v>
      </c>
      <c r="I11" s="4" t="str">
        <f>VLOOKUP(A11,HOP!A:U,21,0)</f>
        <v>直采</v>
      </c>
    </row>
    <row r="12" s="4" customFormat="1" hidden="1" spans="1:9">
      <c r="A12" s="5">
        <v>21489662377</v>
      </c>
      <c r="B12" s="6">
        <v>44853</v>
      </c>
      <c r="C12" s="6">
        <v>44854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21491735287</v>
      </c>
      <c r="B13" s="6">
        <v>44853</v>
      </c>
      <c r="C13" s="6">
        <v>44854</v>
      </c>
      <c r="D13" s="4">
        <v>28</v>
      </c>
      <c r="E13" s="4" t="str">
        <f>VLOOKUP(A13,HOP!A:L,12,0)</f>
        <v>28.00</v>
      </c>
      <c r="F13" s="4" t="str">
        <f>VLOOKUP(A13,HOP!A:C,3,0)</f>
        <v>2748782</v>
      </c>
      <c r="G13" s="4">
        <f t="shared" si="0"/>
        <v>0</v>
      </c>
      <c r="H13" s="4" t="str">
        <f t="shared" si="1"/>
        <v>，2748782</v>
      </c>
      <c r="I13" s="4" t="str">
        <f>VLOOKUP(A13,HOP!A:U,21,0)</f>
        <v>直连</v>
      </c>
    </row>
    <row r="14" s="4" customFormat="1" spans="1:9">
      <c r="A14" s="5">
        <v>21371926773</v>
      </c>
      <c r="B14" s="6">
        <v>44853</v>
      </c>
      <c r="C14" s="6">
        <v>44855</v>
      </c>
      <c r="D14" s="4">
        <v>126</v>
      </c>
      <c r="E14" s="4" t="str">
        <f>VLOOKUP(A14,HOP!A:L,12,0)</f>
        <v>126.00</v>
      </c>
      <c r="F14" s="4" t="str">
        <f>VLOOKUP(A14,HOP!A:C,3,0)</f>
        <v>2732018</v>
      </c>
      <c r="G14" s="4">
        <f t="shared" si="0"/>
        <v>0</v>
      </c>
      <c r="H14" s="4" t="str">
        <f t="shared" si="1"/>
        <v>，2732018</v>
      </c>
      <c r="I14" s="4" t="str">
        <f>VLOOKUP(A14,HOP!A:U,21,0)</f>
        <v>直采</v>
      </c>
    </row>
    <row r="15" s="4" customFormat="1" spans="1:9">
      <c r="A15" s="5">
        <v>21433830421</v>
      </c>
      <c r="B15" s="6">
        <v>44850</v>
      </c>
      <c r="C15" s="6">
        <v>44855</v>
      </c>
      <c r="D15" s="4">
        <v>140</v>
      </c>
      <c r="E15" s="4" t="str">
        <f>VLOOKUP(A15,HOP!A:L,12,0)</f>
        <v>140.00</v>
      </c>
      <c r="F15" s="4" t="str">
        <f>VLOOKUP(A15,HOP!A:C,3,0)</f>
        <v>2736705</v>
      </c>
      <c r="G15" s="4">
        <f t="shared" si="0"/>
        <v>0</v>
      </c>
      <c r="H15" s="4" t="str">
        <f t="shared" si="1"/>
        <v>，2736705</v>
      </c>
      <c r="I15" s="4" t="str">
        <f>VLOOKUP(A15,HOP!A:U,21,0)</f>
        <v>直采</v>
      </c>
    </row>
    <row r="16" s="4" customFormat="1" spans="1:9">
      <c r="A16" s="5">
        <v>21480122905</v>
      </c>
      <c r="B16" s="6">
        <v>44852</v>
      </c>
      <c r="C16" s="6">
        <v>44855</v>
      </c>
      <c r="D16" s="4">
        <v>144</v>
      </c>
      <c r="E16" s="4" t="str">
        <f>VLOOKUP(A16,HOP!A:L,12,0)</f>
        <v>144.00</v>
      </c>
      <c r="F16" s="4" t="str">
        <f>VLOOKUP(A16,HOP!A:C,3,0)</f>
        <v>2746165</v>
      </c>
      <c r="G16" s="4">
        <f t="shared" si="0"/>
        <v>0</v>
      </c>
      <c r="H16" s="4" t="str">
        <f t="shared" si="1"/>
        <v>，2746165</v>
      </c>
      <c r="I16" s="4" t="str">
        <f>VLOOKUP(A16,HOP!A:U,21,0)</f>
        <v>直连</v>
      </c>
    </row>
    <row r="17" s="4" customFormat="1" spans="1:9">
      <c r="A17" s="5">
        <v>21493071511</v>
      </c>
      <c r="B17" s="6">
        <v>44854</v>
      </c>
      <c r="C17" s="6">
        <v>44855</v>
      </c>
      <c r="D17" s="4">
        <v>76</v>
      </c>
      <c r="E17" s="4" t="str">
        <f>VLOOKUP(A17,HOP!A:L,12,0)</f>
        <v>76.00</v>
      </c>
      <c r="F17" s="4" t="str">
        <f>VLOOKUP(A17,HOP!A:C,3,0)</f>
        <v>2749108</v>
      </c>
      <c r="G17" s="4">
        <f t="shared" si="0"/>
        <v>0</v>
      </c>
      <c r="H17" s="4" t="str">
        <f t="shared" si="1"/>
        <v>，2749108</v>
      </c>
      <c r="I17" s="4" t="str">
        <f>VLOOKUP(A17,HOP!A:U,21,0)</f>
        <v>直连</v>
      </c>
    </row>
    <row r="18" s="4" customFormat="1" spans="1:9">
      <c r="A18" s="5">
        <v>21498338645</v>
      </c>
      <c r="B18" s="6">
        <v>44854</v>
      </c>
      <c r="C18" s="6">
        <v>44855</v>
      </c>
      <c r="D18" s="4">
        <v>34</v>
      </c>
      <c r="E18" s="4" t="str">
        <f>VLOOKUP(A18,HOP!A:L,12,0)</f>
        <v>34.00</v>
      </c>
      <c r="F18" s="4" t="str">
        <f>VLOOKUP(A18,HOP!A:C,3,0)</f>
        <v>2750412</v>
      </c>
      <c r="G18" s="4">
        <f t="shared" si="0"/>
        <v>0</v>
      </c>
      <c r="H18" s="4" t="str">
        <f t="shared" si="1"/>
        <v>，2750412</v>
      </c>
      <c r="I18" s="4" t="str">
        <f>VLOOKUP(A18,HOP!A:U,21,0)</f>
        <v>直连</v>
      </c>
    </row>
    <row r="20" spans="4:4">
      <c r="D20" s="4">
        <f>SUM(D2:D19)</f>
        <v>2214</v>
      </c>
    </row>
    <row r="24" spans="1:5">
      <c r="A24" s="4" t="s">
        <v>124</v>
      </c>
      <c r="D24" s="4">
        <v>708</v>
      </c>
      <c r="E24" s="4">
        <v>5557.45</v>
      </c>
    </row>
    <row r="25" spans="1:5">
      <c r="A25" s="4" t="s">
        <v>125</v>
      </c>
      <c r="D25" s="4">
        <v>1506</v>
      </c>
      <c r="E25" s="4">
        <v>11821.34</v>
      </c>
    </row>
    <row r="26" spans="1:5">
      <c r="A26" s="4" t="s">
        <v>126</v>
      </c>
      <c r="D26" s="4">
        <f>SUBTOTAL(9,D24:D25)</f>
        <v>2214</v>
      </c>
      <c r="E26" s="4">
        <f>SUBTOTAL(9,E24:E25)</f>
        <v>17378.79</v>
      </c>
    </row>
    <row r="27" spans="1:1">
      <c r="A27" s="4" t="s">
        <v>127</v>
      </c>
    </row>
  </sheetData>
  <autoFilter ref="A1:XFD20">
    <filterColumn colId="3">
      <filters blank="1">
        <filter val="92"/>
        <filter val="312"/>
        <filter val="153"/>
        <filter val="2214"/>
        <filter val="97"/>
        <filter val="126"/>
        <filter val="28"/>
        <filter val="130"/>
        <filter val="34"/>
        <filter val="75"/>
        <filter val="76"/>
        <filter val="80"/>
        <filter val="140"/>
        <filter val="540"/>
        <filter val="103"/>
        <filter val="84"/>
        <filter val="1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21498338645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21493071511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147</v>
      </c>
      <c r="G3" s="1" t="s">
        <v>151</v>
      </c>
      <c r="H3" s="1" t="s">
        <v>152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170</v>
      </c>
      <c r="S3" s="1" t="s">
        <v>160</v>
      </c>
      <c r="T3" s="1" t="s">
        <v>161</v>
      </c>
      <c r="U3" s="1" t="s">
        <v>162</v>
      </c>
      <c r="V3" s="1" t="s">
        <v>171</v>
      </c>
    </row>
    <row r="4" s="1" customFormat="1" spans="1:22">
      <c r="A4" s="3">
        <v>21491735287</v>
      </c>
      <c r="B4" s="1" t="s">
        <v>164</v>
      </c>
      <c r="C4" s="1" t="s">
        <v>172</v>
      </c>
      <c r="D4" s="1" t="s">
        <v>173</v>
      </c>
      <c r="E4" s="1" t="s">
        <v>174</v>
      </c>
      <c r="F4" s="1" t="s">
        <v>164</v>
      </c>
      <c r="G4" s="1" t="s">
        <v>147</v>
      </c>
      <c r="H4" s="1" t="s">
        <v>152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177</v>
      </c>
      <c r="S4" s="1" t="s">
        <v>160</v>
      </c>
      <c r="T4" s="1" t="s">
        <v>161</v>
      </c>
      <c r="U4" s="1" t="s">
        <v>162</v>
      </c>
      <c r="V4" s="1" t="s">
        <v>178</v>
      </c>
    </row>
    <row r="5" s="1" customFormat="1" spans="1:22">
      <c r="A5" s="3">
        <v>21486699338</v>
      </c>
      <c r="B5" s="1" t="s">
        <v>164</v>
      </c>
      <c r="C5" s="1" t="s">
        <v>179</v>
      </c>
      <c r="D5" s="1" t="s">
        <v>180</v>
      </c>
      <c r="E5" s="1" t="s">
        <v>181</v>
      </c>
      <c r="F5" s="1" t="s">
        <v>164</v>
      </c>
      <c r="G5" s="1" t="s">
        <v>147</v>
      </c>
      <c r="H5" s="1" t="s">
        <v>152</v>
      </c>
      <c r="I5" s="1" t="s">
        <v>182</v>
      </c>
      <c r="J5" s="1" t="s">
        <v>30</v>
      </c>
      <c r="K5" s="1" t="s">
        <v>183</v>
      </c>
      <c r="L5" s="1" t="s">
        <v>183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184</v>
      </c>
      <c r="S5" s="1" t="s">
        <v>160</v>
      </c>
      <c r="T5" s="1" t="s">
        <v>161</v>
      </c>
      <c r="U5" s="1" t="s">
        <v>185</v>
      </c>
      <c r="V5" s="1" t="s">
        <v>171</v>
      </c>
    </row>
    <row r="6" s="1" customFormat="1" spans="1:22">
      <c r="A6" s="3">
        <v>21483418140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164</v>
      </c>
      <c r="G6" s="1" t="s">
        <v>147</v>
      </c>
      <c r="H6" s="1" t="s">
        <v>152</v>
      </c>
      <c r="I6" s="1" t="s">
        <v>190</v>
      </c>
      <c r="J6" s="1" t="s">
        <v>30</v>
      </c>
      <c r="K6" s="1" t="s">
        <v>191</v>
      </c>
      <c r="L6" s="1" t="s">
        <v>191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192</v>
      </c>
      <c r="S6" s="1" t="s">
        <v>160</v>
      </c>
      <c r="T6" s="1" t="s">
        <v>161</v>
      </c>
      <c r="U6" s="1" t="s">
        <v>185</v>
      </c>
      <c r="V6" s="1" t="s">
        <v>171</v>
      </c>
    </row>
    <row r="7" s="1" customFormat="1" spans="1:22">
      <c r="A7" s="3">
        <v>21481752033</v>
      </c>
      <c r="B7" s="1" t="s">
        <v>186</v>
      </c>
      <c r="C7" s="1" t="s">
        <v>193</v>
      </c>
      <c r="D7" s="1" t="s">
        <v>194</v>
      </c>
      <c r="E7" s="1" t="s">
        <v>195</v>
      </c>
      <c r="F7" s="1" t="s">
        <v>186</v>
      </c>
      <c r="G7" s="1" t="s">
        <v>147</v>
      </c>
      <c r="H7" s="1" t="s">
        <v>152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198</v>
      </c>
      <c r="S7" s="1" t="s">
        <v>160</v>
      </c>
      <c r="T7" s="1" t="s">
        <v>161</v>
      </c>
      <c r="U7" s="1" t="s">
        <v>185</v>
      </c>
      <c r="V7" s="1" t="s">
        <v>199</v>
      </c>
    </row>
    <row r="8" s="1" customFormat="1" spans="1:22">
      <c r="A8" s="3">
        <v>21480122905</v>
      </c>
      <c r="B8" s="1" t="s">
        <v>186</v>
      </c>
      <c r="C8" s="1" t="s">
        <v>200</v>
      </c>
      <c r="D8" s="1" t="s">
        <v>201</v>
      </c>
      <c r="E8" s="1" t="s">
        <v>202</v>
      </c>
      <c r="F8" s="1" t="s">
        <v>186</v>
      </c>
      <c r="G8" s="1" t="s">
        <v>151</v>
      </c>
      <c r="H8" s="1" t="s">
        <v>152</v>
      </c>
      <c r="I8" s="1" t="s">
        <v>203</v>
      </c>
      <c r="J8" s="1" t="s">
        <v>30</v>
      </c>
      <c r="K8" s="1" t="s">
        <v>204</v>
      </c>
      <c r="L8" s="1" t="s">
        <v>204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205</v>
      </c>
      <c r="S8" s="1" t="s">
        <v>160</v>
      </c>
      <c r="T8" s="1" t="s">
        <v>161</v>
      </c>
      <c r="U8" s="1" t="s">
        <v>162</v>
      </c>
      <c r="V8" s="1" t="s">
        <v>171</v>
      </c>
    </row>
    <row r="9" s="1" customFormat="1" spans="1:22">
      <c r="A9" s="3">
        <v>21473046173</v>
      </c>
      <c r="B9" s="1" t="s">
        <v>206</v>
      </c>
      <c r="C9" s="1" t="s">
        <v>207</v>
      </c>
      <c r="D9" s="1" t="s">
        <v>208</v>
      </c>
      <c r="E9" s="1" t="s">
        <v>209</v>
      </c>
      <c r="F9" s="1" t="s">
        <v>206</v>
      </c>
      <c r="G9" s="1" t="s">
        <v>164</v>
      </c>
      <c r="H9" s="1" t="s">
        <v>152</v>
      </c>
      <c r="I9" s="1" t="s">
        <v>210</v>
      </c>
      <c r="J9" s="1" t="s">
        <v>30</v>
      </c>
      <c r="K9" s="1" t="s">
        <v>211</v>
      </c>
      <c r="L9" s="1" t="s">
        <v>211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212</v>
      </c>
      <c r="S9" s="1" t="s">
        <v>160</v>
      </c>
      <c r="T9" s="1" t="s">
        <v>161</v>
      </c>
      <c r="U9" s="1" t="s">
        <v>185</v>
      </c>
      <c r="V9" s="1" t="s">
        <v>199</v>
      </c>
    </row>
    <row r="10" s="1" customFormat="1" spans="1:22">
      <c r="A10" s="3">
        <v>21451057680</v>
      </c>
      <c r="B10" s="1" t="s">
        <v>213</v>
      </c>
      <c r="C10" s="1" t="s">
        <v>214</v>
      </c>
      <c r="D10" s="1" t="s">
        <v>215</v>
      </c>
      <c r="E10" s="1" t="s">
        <v>216</v>
      </c>
      <c r="F10" s="1" t="s">
        <v>206</v>
      </c>
      <c r="G10" s="1" t="s">
        <v>164</v>
      </c>
      <c r="H10" s="1" t="s">
        <v>152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219</v>
      </c>
      <c r="S10" s="1" t="s">
        <v>160</v>
      </c>
      <c r="T10" s="1" t="s">
        <v>161</v>
      </c>
      <c r="U10" s="1" t="s">
        <v>162</v>
      </c>
      <c r="V10" s="1" t="s">
        <v>220</v>
      </c>
    </row>
    <row r="11" s="1" customFormat="1" spans="1:22">
      <c r="A11" s="3">
        <v>21433830421</v>
      </c>
      <c r="B11" s="1" t="s">
        <v>221</v>
      </c>
      <c r="C11" s="1" t="s">
        <v>222</v>
      </c>
      <c r="D11" s="1" t="s">
        <v>223</v>
      </c>
      <c r="E11" s="1" t="s">
        <v>224</v>
      </c>
      <c r="F11" s="1" t="s">
        <v>225</v>
      </c>
      <c r="G11" s="1" t="s">
        <v>151</v>
      </c>
      <c r="H11" s="1" t="s">
        <v>152</v>
      </c>
      <c r="I11" s="1" t="s">
        <v>226</v>
      </c>
      <c r="J11" s="1" t="s">
        <v>30</v>
      </c>
      <c r="K11" s="1" t="s">
        <v>227</v>
      </c>
      <c r="L11" s="1" t="s">
        <v>227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228</v>
      </c>
      <c r="S11" s="1" t="s">
        <v>160</v>
      </c>
      <c r="T11" s="1" t="s">
        <v>161</v>
      </c>
      <c r="U11" s="1" t="s">
        <v>185</v>
      </c>
      <c r="V11" s="1" t="s">
        <v>199</v>
      </c>
    </row>
    <row r="12" s="1" customFormat="1" spans="1:22">
      <c r="A12" s="3">
        <v>21371926773</v>
      </c>
      <c r="B12" s="1" t="s">
        <v>229</v>
      </c>
      <c r="C12" s="1" t="s">
        <v>230</v>
      </c>
      <c r="D12" s="1" t="s">
        <v>231</v>
      </c>
      <c r="E12" s="1" t="s">
        <v>232</v>
      </c>
      <c r="F12" s="1" t="s">
        <v>164</v>
      </c>
      <c r="G12" s="1" t="s">
        <v>151</v>
      </c>
      <c r="H12" s="1" t="s">
        <v>152</v>
      </c>
      <c r="I12" s="1" t="s">
        <v>233</v>
      </c>
      <c r="J12" s="1" t="s">
        <v>30</v>
      </c>
      <c r="K12" s="1" t="s">
        <v>234</v>
      </c>
      <c r="L12" s="1" t="s">
        <v>234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235</v>
      </c>
      <c r="S12" s="1" t="s">
        <v>160</v>
      </c>
      <c r="T12" s="1" t="s">
        <v>161</v>
      </c>
      <c r="U12" s="1" t="s">
        <v>185</v>
      </c>
      <c r="V12" s="1" t="s">
        <v>199</v>
      </c>
    </row>
    <row r="13" s="1" customFormat="1" spans="1:22">
      <c r="A13" s="3">
        <v>21234582268</v>
      </c>
      <c r="B13" s="1" t="s">
        <v>236</v>
      </c>
      <c r="C13" s="1" t="s">
        <v>237</v>
      </c>
      <c r="D13" s="1" t="s">
        <v>238</v>
      </c>
      <c r="E13" s="1" t="s">
        <v>239</v>
      </c>
      <c r="F13" s="1" t="s">
        <v>186</v>
      </c>
      <c r="G13" s="1" t="s">
        <v>164</v>
      </c>
      <c r="H13" s="1" t="s">
        <v>152</v>
      </c>
      <c r="I13" s="1" t="s">
        <v>240</v>
      </c>
      <c r="J13" s="1" t="s">
        <v>30</v>
      </c>
      <c r="K13" s="1" t="s">
        <v>241</v>
      </c>
      <c r="L13" s="1" t="s">
        <v>241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242</v>
      </c>
      <c r="S13" s="1" t="s">
        <v>160</v>
      </c>
      <c r="T13" s="1" t="s">
        <v>161</v>
      </c>
      <c r="U13" s="1" t="s">
        <v>162</v>
      </c>
      <c r="V13" s="1" t="s">
        <v>243</v>
      </c>
    </row>
    <row r="14" s="1" customFormat="1" spans="1:22">
      <c r="A14" s="3">
        <v>21217434530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164</v>
      </c>
      <c r="G14" s="1" t="s">
        <v>147</v>
      </c>
      <c r="H14" s="1" t="s">
        <v>152</v>
      </c>
      <c r="I14" s="1" t="s">
        <v>248</v>
      </c>
      <c r="J14" s="1" t="s">
        <v>30</v>
      </c>
      <c r="K14" s="1" t="s">
        <v>249</v>
      </c>
      <c r="L14" s="1" t="s">
        <v>249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250</v>
      </c>
      <c r="S14" s="1" t="s">
        <v>160</v>
      </c>
      <c r="T14" s="1" t="s">
        <v>161</v>
      </c>
      <c r="U14" s="1" t="s">
        <v>162</v>
      </c>
      <c r="V14" s="1" t="s">
        <v>251</v>
      </c>
    </row>
    <row r="15" s="1" customFormat="1" spans="1:22">
      <c r="A15" s="3">
        <v>21103796962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186</v>
      </c>
      <c r="G15" s="1" t="s">
        <v>164</v>
      </c>
      <c r="H15" s="1" t="s">
        <v>152</v>
      </c>
      <c r="I15" s="1" t="s">
        <v>256</v>
      </c>
      <c r="J15" s="1" t="s">
        <v>30</v>
      </c>
      <c r="K15" s="1" t="s">
        <v>257</v>
      </c>
      <c r="L15" s="1" t="s">
        <v>257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258</v>
      </c>
      <c r="S15" s="1" t="s">
        <v>160</v>
      </c>
      <c r="T15" s="1" t="s">
        <v>161</v>
      </c>
      <c r="U15" s="1" t="s">
        <v>162</v>
      </c>
      <c r="V15" s="1" t="s">
        <v>259</v>
      </c>
    </row>
    <row r="16" s="1" customFormat="1" spans="1:22">
      <c r="A16" s="3">
        <v>21011410301</v>
      </c>
      <c r="B16" s="1" t="s">
        <v>260</v>
      </c>
      <c r="C16" s="1" t="s">
        <v>261</v>
      </c>
      <c r="D16" s="1" t="s">
        <v>262</v>
      </c>
      <c r="E16" s="1" t="s">
        <v>263</v>
      </c>
      <c r="F16" s="1" t="s">
        <v>225</v>
      </c>
      <c r="G16" s="1" t="s">
        <v>164</v>
      </c>
      <c r="H16" s="1" t="s">
        <v>152</v>
      </c>
      <c r="I16" s="1" t="s">
        <v>264</v>
      </c>
      <c r="J16" s="1" t="s">
        <v>30</v>
      </c>
      <c r="K16" s="1" t="s">
        <v>265</v>
      </c>
      <c r="L16" s="1" t="s">
        <v>265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266</v>
      </c>
      <c r="S16" s="1" t="s">
        <v>160</v>
      </c>
      <c r="T16" s="1" t="s">
        <v>161</v>
      </c>
      <c r="U16" s="1" t="s">
        <v>162</v>
      </c>
      <c r="V16" s="1" t="s">
        <v>267</v>
      </c>
    </row>
    <row r="17" s="1" customFormat="1" spans="1:22">
      <c r="A17" s="3">
        <v>18867511910</v>
      </c>
      <c r="B17" s="1" t="s">
        <v>268</v>
      </c>
      <c r="C17" s="1" t="s">
        <v>269</v>
      </c>
      <c r="D17" s="1" t="s">
        <v>270</v>
      </c>
      <c r="E17" s="1" t="s">
        <v>271</v>
      </c>
      <c r="F17" s="1" t="s">
        <v>164</v>
      </c>
      <c r="G17" s="1" t="s">
        <v>147</v>
      </c>
      <c r="H17" s="1" t="s">
        <v>152</v>
      </c>
      <c r="I17" s="1" t="s">
        <v>272</v>
      </c>
      <c r="J17" s="1" t="s">
        <v>30</v>
      </c>
      <c r="K17" s="1" t="s">
        <v>273</v>
      </c>
      <c r="L17" s="1" t="s">
        <v>273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274</v>
      </c>
      <c r="S17" s="1" t="s">
        <v>160</v>
      </c>
      <c r="T17" s="1" t="s">
        <v>161</v>
      </c>
      <c r="U17" s="1" t="s">
        <v>162</v>
      </c>
      <c r="V17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2022-10-24T01:48:18Z</dcterms:created>
  <dcterms:modified xsi:type="dcterms:W3CDTF">2022-10-24T02:03:04Z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33CA43B1EB974F44AF7BA7E8AD949559</vt:lpwstr>
  </property>
  <property fmtid="{D5CDD505-2E9C-101B-9397-08002B2CF9AE}" pid="3" name="KSOProductBuildVer">
    <vt:lpwstr>2052-11.1.0.12598</vt:lpwstr>
  </property>
</Properties>
</file>